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195" windowHeight="8055" activeTab="5"/>
  </bookViews>
  <sheets>
    <sheet name="ยา" sheetId="1" r:id="rId1"/>
    <sheet name="วขมชย" sheetId="2" r:id="rId2"/>
    <sheet name="งานเทคนิคการแพทย์" sheetId="3" r:id="rId3"/>
    <sheet name="งานแพทย์แผนไทย" sheetId="4" r:id="rId4"/>
    <sheet name="งานทันตกรรม" sheetId="5" r:id="rId5"/>
    <sheet name="วัสดุทางการแพทย์" sheetId="6" r:id="rId6"/>
  </sheets>
  <definedNames>
    <definedName name="_xlnm.Print_Titles" localSheetId="2">'งานเทคนิคการแพทย์'!$1:$3</definedName>
    <definedName name="_xlnm.Print_Titles" localSheetId="0">'ยา'!$1:$3</definedName>
  </definedNames>
  <calcPr fullCalcOnLoad="1"/>
</workbook>
</file>

<file path=xl/comments1.xml><?xml version="1.0" encoding="utf-8"?>
<comments xmlns="http://schemas.openxmlformats.org/spreadsheetml/2006/main">
  <authors>
    <author>user</author>
  </authors>
  <commentList>
    <comment ref="C125" authorId="0">
      <text>
        <r>
          <rPr>
            <u val="single"/>
            <sz val="8"/>
            <rFont val="Tahoma"/>
            <family val="2"/>
          </rPr>
          <t>ยาขิง</t>
        </r>
        <r>
          <rPr>
            <sz val="8"/>
            <rFont val="Tahoma"/>
            <family val="2"/>
          </rPr>
          <t xml:space="preserve"> ยาแคปซูล (รพ.)
</t>
        </r>
        <r>
          <rPr>
            <u val="single"/>
            <sz val="8"/>
            <rFont val="Tahoma"/>
            <family val="2"/>
          </rPr>
          <t>ตัวยาสำคัญ</t>
        </r>
        <r>
          <rPr>
            <sz val="8"/>
            <rFont val="Tahoma"/>
            <family val="2"/>
          </rPr>
          <t xml:space="preserve"> ผงเหง้าขิง (Zingiber officinale Rosc.) ที่มีน้ำมันหอมระเหย ไม่น้อยกว่าร้อยละ 2 โดย
ปริมาตรต่อน้ำหนัก (v/w)
</t>
        </r>
      </text>
    </comment>
    <comment ref="C130" authorId="0">
      <text>
        <r>
          <rPr>
            <u val="single"/>
            <sz val="8"/>
            <rFont val="Tahoma"/>
            <family val="2"/>
          </rPr>
          <t>ยามะระขี้นก</t>
        </r>
        <r>
          <rPr>
            <sz val="8"/>
            <rFont val="Tahoma"/>
            <family val="2"/>
          </rPr>
          <t xml:space="preserve"> ยาแคปซูล (รพ.)
</t>
        </r>
        <r>
          <rPr>
            <u val="single"/>
            <sz val="8"/>
            <rFont val="Tahoma"/>
            <family val="2"/>
          </rPr>
          <t>ตัวยาสำคัญ</t>
        </r>
        <r>
          <rPr>
            <sz val="8"/>
            <rFont val="Tahoma"/>
            <family val="2"/>
          </rPr>
          <t xml:space="preserve"> ผงจากเนื้อผลแก่ที่ยังไม่สุกของมะระขี้นก (Momordica charantia L.)</t>
        </r>
      </text>
    </comment>
    <comment ref="B131" authorId="0">
      <text>
        <r>
          <rPr>
            <u val="single"/>
            <sz val="8"/>
            <rFont val="Tahoma"/>
            <family val="2"/>
          </rPr>
          <t>ส่วนประกอบ</t>
        </r>
        <r>
          <rPr>
            <sz val="8"/>
            <rFont val="Tahoma"/>
            <family val="2"/>
          </rPr>
          <t xml:space="preserve"> จันทน์แดง จันทน์เทศ โกฐจุฬาลัมพา โกฐเขมา โกฐสอปลาไหลเผือก</t>
        </r>
        <r>
          <rPr>
            <sz val="8"/>
            <rFont val="Tahoma"/>
            <family val="2"/>
          </rPr>
          <t xml:space="preserve">
</t>
        </r>
      </text>
    </comment>
    <comment ref="C131" authorId="0">
      <text>
        <r>
          <rPr>
            <u val="single"/>
            <sz val="8"/>
            <rFont val="Tahoma"/>
            <family val="2"/>
          </rPr>
          <t>ยาจันทน์ลีลา</t>
        </r>
        <r>
          <rPr>
            <sz val="8"/>
            <rFont val="Tahoma"/>
            <family val="2"/>
          </rPr>
          <t xml:space="preserve"> ยาแคปซูล (รพ.)
</t>
        </r>
        <r>
          <rPr>
            <u val="single"/>
            <sz val="8"/>
            <rFont val="Tahoma"/>
            <family val="2"/>
          </rPr>
          <t>สูตรตำรับ</t>
        </r>
        <r>
          <rPr>
            <sz val="8"/>
            <rFont val="Tahoma"/>
            <family val="2"/>
          </rPr>
          <t xml:space="preserve"> ในผงยา 99 กรัม ประกอบด้วย โกฐสอ โกฐเขมา โกฐจุฬาลัมพา แก่นจันทน์ขาวหรือจันทร์ชะมด แก่นจันทน์แดง ลูกกระดอม เถาบอระเพ็ด รากปลาไหลเผือก หนักสิ่งละ 12 กรัม พิมเสน หนัก 3 กรัม</t>
        </r>
        <r>
          <rPr>
            <sz val="8"/>
            <rFont val="Tahoma"/>
            <family val="2"/>
          </rPr>
          <t xml:space="preserve">
</t>
        </r>
      </text>
    </comment>
    <comment ref="B132" authorId="0">
      <text>
        <r>
          <rPr>
            <u val="single"/>
            <sz val="8"/>
            <rFont val="Tahoma"/>
            <family val="2"/>
          </rPr>
          <t>ส่วนประกอบ</t>
        </r>
        <r>
          <rPr>
            <sz val="8"/>
            <rFont val="Tahoma"/>
            <family val="2"/>
          </rPr>
          <t xml:space="preserve">
เกสรทั้ง 5 โกฐทั้ง 9 เทียนทั้ง 9 ลูกจันทน์ ดอกจันทน์ และสมุนไพรอื่น ๆ รวม 48 ชนิด</t>
        </r>
      </text>
    </comment>
    <comment ref="C132" authorId="0">
      <text>
        <r>
          <rPr>
            <u val="single"/>
            <sz val="8"/>
            <rFont val="Tahoma"/>
            <family val="2"/>
          </rPr>
          <t>ยาหอมเทพจิตร</t>
        </r>
        <r>
          <rPr>
            <sz val="8"/>
            <rFont val="Tahoma"/>
            <family val="2"/>
          </rPr>
          <t xml:space="preserve"> ยาผง (รพ.)
</t>
        </r>
        <r>
          <rPr>
            <u val="single"/>
            <sz val="8"/>
            <rFont val="Tahoma"/>
            <family val="2"/>
          </rPr>
          <t>สูตรตำรับ</t>
        </r>
        <r>
          <rPr>
            <sz val="8"/>
            <rFont val="Tahoma"/>
            <family val="2"/>
          </rPr>
          <t xml:space="preserve"> ในผงยา 366 กรัม ประกอบด้วย
1. ดอกพิกุล ดอกบุนนาค ดอกสารภี เกสรบัวหลวง ดอกบัวขม ดอกบัวเผื่อนหนักสิ่งละ 4 กรัม ดอกมะลิ หนัก 183 กรัม
2. ผิวมะกรูด ผิวมะงั่ว ผิวมะนาว ผิวส้มตรังกานูหรือส้มจุก ผิวส้มจีน ผิวส้มโอ ผิวส้มเขียวหวาน หนักสิ่งละ 4 กรัม ผิวส้มซ่า หนัก 28 กรัม
3.โกฐสอ โกฐเขมา โกฐหัวบัว โกฐเชียง โกฐจุฬาลัมพา โกฐกระดูก โกฐก้านพร้าว โกฐพุงปลา โกฐชฎามังสี หนักสิ่งละ 4 กรัม
4. เทียนดำ เทียนแดง เทียนขาว เทียนข้าวเปลือก เทียนตาตั๊กแตน เทียนเยาวพาณี เทียนสัตตบุษย์ เทียนเกล็ดหอย เทียนตากบ หนักสิ่งละ 4 กรัม
5. ลูกจันทน์ ดอกจันทน์ ลูกกระวาน ดอกกานพลู แก่นจันทน์แดง แก่นจันทน์ขาวหรือ แก่นจันทน์ชะมด กฤษณา กระลำพัก ขอนดอก เปลือกชะลูด เปลือกอบเชย หัวเปราะหอม รากแฝกหอม หนักสิ่งละ 2 กรัม
6. พิมเสน หนัก 4 กรัม การบูร หนัก 1 กรัม</t>
        </r>
      </text>
    </comment>
    <comment ref="B133" authorId="0">
      <text>
        <r>
          <rPr>
            <u val="single"/>
            <sz val="8"/>
            <rFont val="Tahoma"/>
            <family val="2"/>
          </rPr>
          <t>ส่วนประกอบ</t>
        </r>
        <r>
          <rPr>
            <sz val="8"/>
            <rFont val="Tahoma"/>
            <family val="2"/>
          </rPr>
          <t xml:space="preserve">
ผงมะแว้งเครือ มะแว้งต้น ใบกระเพรา ใบสวาดใบตาลหม่อน หัวขมิ้นอ้อยอบแห้ง และสารส้มสะตุ
</t>
        </r>
      </text>
    </comment>
    <comment ref="C133" authorId="0">
      <text>
        <r>
          <rPr>
            <u val="single"/>
            <sz val="8"/>
            <rFont val="Tahoma"/>
            <family val="2"/>
          </rPr>
          <t>ยาประสะมะแว้ง</t>
        </r>
        <r>
          <rPr>
            <sz val="8"/>
            <rFont val="Tahoma"/>
            <family val="2"/>
          </rPr>
          <t xml:space="preserve"> ยาเม็ด ยาผง (รพ.)
</t>
        </r>
        <r>
          <rPr>
            <u val="single"/>
            <sz val="8"/>
            <rFont val="Tahoma"/>
            <family val="2"/>
          </rPr>
          <t>สูตรตำรับ</t>
        </r>
        <r>
          <rPr>
            <sz val="8"/>
            <rFont val="Tahoma"/>
            <family val="2"/>
          </rPr>
          <t xml:space="preserve"> ในผงยา 96 กรัม ประกอบด้วย
1. ผลมะแว้งต้น ผลมะแว้งเครือ หนักสิ่งละ 24 กรัม
2. ใบสวาด ใบตานหม่อน ใบกะเพรา หนักสิ่งละ 12 กรัม
3. เหง้าขมิ้นอ้อย หนัก 9 กรัม สารส้มสะตุ หนัก 3 กรัม</t>
        </r>
        <r>
          <rPr>
            <sz val="8"/>
            <rFont val="Tahoma"/>
            <family val="2"/>
          </rPr>
          <t xml:space="preserve">
</t>
        </r>
      </text>
    </comment>
    <comment ref="B134" authorId="0">
      <text>
        <r>
          <rPr>
            <u val="single"/>
            <sz val="8"/>
            <rFont val="Tahoma"/>
            <family val="2"/>
          </rPr>
          <t>ส่วนประกอบ</t>
        </r>
        <r>
          <rPr>
            <sz val="8"/>
            <rFont val="Tahoma"/>
            <family val="2"/>
          </rPr>
          <t xml:space="preserve">
ดอกดีปลี  รากช้าพลูเถาสะค้าน  รากเจตมูลเพลิง เหง้าขิงแห้ง</t>
        </r>
      </text>
    </comment>
    <comment ref="C134" authorId="0">
      <text>
        <r>
          <rPr>
            <u val="single"/>
            <sz val="8"/>
            <rFont val="Tahoma"/>
            <family val="2"/>
          </rPr>
          <t>ยาเบญจกูล</t>
        </r>
        <r>
          <rPr>
            <sz val="8"/>
            <rFont val="Tahoma"/>
            <family val="2"/>
          </rPr>
          <t xml:space="preserve"> ยาแคปซูล (รพ.)
</t>
        </r>
        <r>
          <rPr>
            <u val="single"/>
            <sz val="8"/>
            <rFont val="Tahoma"/>
            <family val="2"/>
          </rPr>
          <t>สูตรตำรับ</t>
        </r>
        <r>
          <rPr>
            <sz val="8"/>
            <rFont val="Tahoma"/>
            <family val="2"/>
          </rPr>
          <t xml:space="preserve"> ในผงยา 100 กรัม ประกอบด้วย ดอกดีปลี รากช้าพลู เถาสะค้าน รากเจตมูลเพลิงแดง
เหง้าขิงแห้ง หนักสิ่งละ 20 กรัม</t>
        </r>
      </text>
    </comment>
    <comment ref="B135" authorId="0">
      <text>
        <r>
          <rPr>
            <u val="single"/>
            <sz val="8"/>
            <rFont val="Tahoma"/>
            <family val="2"/>
          </rPr>
          <t>ส่วนประกอบ</t>
        </r>
        <r>
          <rPr>
            <sz val="8"/>
            <rFont val="Tahoma"/>
            <family val="2"/>
          </rPr>
          <t xml:space="preserve">
พริกไทยอ่อน ยาดำ เนื้อลูกสมอไทย มหาหิงคุ์ การบูร และสมุนไพรอื่น ๆ รวม 26 ชนิด</t>
        </r>
      </text>
    </comment>
    <comment ref="C135" authorId="0">
      <text>
        <r>
          <rPr>
            <u val="single"/>
            <sz val="8"/>
            <rFont val="Tahoma"/>
            <family val="2"/>
          </rPr>
          <t>ยาธรณีสันฑะฆาต</t>
        </r>
        <r>
          <rPr>
            <sz val="8"/>
            <rFont val="Tahoma"/>
            <family val="2"/>
          </rPr>
          <t xml:space="preserve"> ยาแคปซูล (รพ.)
</t>
        </r>
        <r>
          <rPr>
            <u val="single"/>
            <sz val="8"/>
            <rFont val="Tahoma"/>
            <family val="2"/>
          </rPr>
          <t>สูตรตำรับ</t>
        </r>
        <r>
          <rPr>
            <sz val="8"/>
            <rFont val="Tahoma"/>
            <family val="2"/>
          </rPr>
          <t xml:space="preserve"> ในผงยา 160 กรัม ประกอบด้วย
1. พริกไทยล่อน หนัก 96 กรัม
2. ยาดำสะตุ หนัก 20 กรัม
3. เนื้อลูกสมอไทย มหาหิงคุ์ การบูร หนักสิ่งละ 6 กรัม
4. รงทองประสะ หนัก 4 กรัม
5. ผักแพวแดง เนื้อลูกมะขามป้อม หนักสิ่งละ 2 กรัม
6. ลูกจันทน์ ดอกจันทน์ ลูกกระวาน ดอกกานพลู เทียนดำ เทียนขาว หัวดองดึง หัวบุก หัวกลอย หัวกระดาดขาว หัวกระดาดแดง ลูกเร่ว เหง้าขิง รากชะเอมเทศ รากเจตมูลเพลิงแดง โกฐกระดูก โกฐเขมา โกฐน้ำเต้า หนักสิ่งละ 1 กรัม</t>
        </r>
      </text>
    </comment>
    <comment ref="B136" authorId="0">
      <text>
        <r>
          <rPr>
            <u val="single"/>
            <sz val="8"/>
            <rFont val="Tahoma"/>
            <family val="2"/>
          </rPr>
          <t>ส่วนประกอบ</t>
        </r>
        <r>
          <rPr>
            <sz val="8"/>
            <rFont val="Tahoma"/>
            <family val="2"/>
          </rPr>
          <t xml:space="preserve">
พริกไทย รากเจตมูลเพลิง ดีปลี หัสคุณเทศ สมอไทยว่านน้ำ และสมุนไพรอื่น ๆ รวม 21 ชนิด</t>
        </r>
      </text>
    </comment>
    <comment ref="C136" authorId="0">
      <text>
        <r>
          <rPr>
            <u val="single"/>
            <sz val="8"/>
            <rFont val="Tahoma"/>
            <family val="2"/>
          </rPr>
          <t>ยาสหัศธารา</t>
        </r>
        <r>
          <rPr>
            <sz val="8"/>
            <rFont val="Tahoma"/>
            <family val="2"/>
          </rPr>
          <t xml:space="preserve"> ยาแคปซูล (รพ.)
</t>
        </r>
        <r>
          <rPr>
            <u val="single"/>
            <sz val="8"/>
            <rFont val="Tahoma"/>
            <family val="2"/>
          </rPr>
          <t>สูตรตำรับ</t>
        </r>
        <r>
          <rPr>
            <sz val="8"/>
            <rFont val="Tahoma"/>
            <family val="2"/>
          </rPr>
          <t xml:space="preserve"> ในผงยา 1,000 กรัม ประกอบด้วย
1. พริกไทยล่อน หนัก 240 กรัม รากเจตมูลเพลิงแดง หนัก 224 กรัม ดอกดีปลีหนัก 96 กรัม หัศคุณเทศ หนัก 48 กรัม
2. เนื้อลูกสมอไทย หนัก 104 กรัม รากตองแตก หนัก 80 กรัม
3. เหง้าว่านน้ำ หนัก 88 กรัม
4. การบูร หนัก 14 กรัม ดอกจันทน์ หนัก 13 กรัม เทียนแดง หนัก 11 กรัม ลูกจันทน์ หนัก 12 กรัม เทียนตาตั๊กแตน มหาหิงคุ์ หนักสิ่งละ 10 กรัม
เทียนสัตตบุษย์ หนัก 9 กรัม เทียนขาว รากจิงจ้อ หนักสิ่งละ 8 กรัม เทียนดำ หนัก 7กรัม โกฐกักกรา หนัก 6 กรัม โกฐเขมาหนัก 5 กรัม โกฐก้านพร้าว หนัก 4 กรัม โกฐพุงปลา หนัก 3 กรัม</t>
        </r>
      </text>
    </comment>
    <comment ref="C137" authorId="0">
      <text>
        <r>
          <rPr>
            <u val="single"/>
            <sz val="8"/>
            <rFont val="Tahoma"/>
            <family val="2"/>
          </rPr>
          <t>ยาบำรุงโลหิต</t>
        </r>
        <r>
          <rPr>
            <sz val="8"/>
            <rFont val="Tahoma"/>
            <family val="2"/>
          </rPr>
          <t xml:space="preserve"> ยาแคปซูล (รพ.)
</t>
        </r>
        <r>
          <rPr>
            <u val="single"/>
            <sz val="8"/>
            <rFont val="Tahoma"/>
            <family val="2"/>
          </rPr>
          <t>สูตรตำรับ</t>
        </r>
        <r>
          <rPr>
            <sz val="8"/>
            <rFont val="Tahoma"/>
            <family val="2"/>
          </rPr>
          <t xml:space="preserve"> ในผงยา 75 กรัม ประกอบด้วย
1. แก่นฝาง ดอกคำไทย หนักสิ่งละ 10 กรัม
2. ครั่ง หนัก 4 กรัม
3. เหง้าขิงแห้ง ดอกดีปลี รากเจตมูลเพลิงแดง เถาสะค้าน รากช้าพลู เถาขมิ้นเครือ เถามวกแดง แก่นกำลังวัวเถลิง ดอกสารภี ดอกพิกุล ดอกบุนนาค เกสรบัวหลวง หนักสิ่งละ 2 กรัม
4. ดอกจันทน์ ลูกจันทน์ ลูกกระวาน ดอกกานพลู เทียนดำ เทียนแดง เทียนขาว เทียนข้าวเปลือก เทียนตาตั๊กแตน โกฐสอ โกฐเขมา โกฐหัวบัว โกฐเชียง โกฐจุฬาลัมพา หนักสิ่งละ 1 กรัม
5. เนื้อลูกสมอไทย เนื้อลูกสมอดีงู เนื้อลูกสมอพิเภก เปลือกชะลูด เปลือกอบเชยเทศ แก่นจันทน์แดง แก่นแสมสาร แก่นแสมทะเล กฤษณา หนักสิ่งละ 1 กรัม</t>
        </r>
      </text>
    </comment>
    <comment ref="B138" authorId="0">
      <text>
        <r>
          <rPr>
            <u val="single"/>
            <sz val="8"/>
            <rFont val="Tahoma"/>
            <family val="2"/>
          </rPr>
          <t>ส่วนประกอบ</t>
        </r>
        <r>
          <rPr>
            <sz val="8"/>
            <rFont val="Tahoma"/>
            <family val="2"/>
          </rPr>
          <t xml:space="preserve">
ไพล พริกไทย กระเทียม ขิง เทียนดำ และสมุนไพรอื่น ๆ</t>
        </r>
      </text>
    </comment>
    <comment ref="C138" authorId="0">
      <text>
        <r>
          <rPr>
            <u val="single"/>
            <sz val="8"/>
            <rFont val="Tahoma"/>
            <family val="2"/>
          </rPr>
          <t>ยาประสะไพล</t>
        </r>
        <r>
          <rPr>
            <sz val="8"/>
            <rFont val="Tahoma"/>
            <family val="2"/>
          </rPr>
          <t xml:space="preserve"> แคปซูล (รพ.)
</t>
        </r>
        <r>
          <rPr>
            <u val="single"/>
            <sz val="8"/>
            <rFont val="Tahoma"/>
            <family val="2"/>
          </rPr>
          <t>สูตรตำรับ</t>
        </r>
        <r>
          <rPr>
            <sz val="8"/>
            <rFont val="Tahoma"/>
            <family val="2"/>
          </rPr>
          <t xml:space="preserve"> ในผงยา 162 กรัม ประกอบด้วย
1. เหง้าไพล หนัก 81 กรัม
2. ผิวมะกรูด เหง้าว่านน้ำ หัวกระเทียม หัวหอม พริกไทยล่อน ดอกดีปลี เหง้าขิง เหง้า
ขมิ้นอ้อย เทียนดำ เกลือสินเธาว์ หนักสิ่งละ 8 กรัม
3. การบูร หนัก 1 กรัม
</t>
        </r>
      </text>
    </comment>
    <comment ref="B139" authorId="0">
      <text>
        <r>
          <rPr>
            <u val="single"/>
            <sz val="8"/>
            <rFont val="Tahoma"/>
            <family val="2"/>
          </rPr>
          <t>ส่วนประกอบ</t>
        </r>
        <r>
          <rPr>
            <sz val="8"/>
            <rFont val="Tahoma"/>
            <family val="2"/>
          </rPr>
          <t xml:space="preserve">
โกฐทั้ง 9 เทียนทั้ง 9 และสมุนไพรอื่น ๆ รวม 55 ชนิด</t>
        </r>
      </text>
    </comment>
    <comment ref="C139" authorId="0">
      <text>
        <r>
          <rPr>
            <u val="single"/>
            <sz val="8"/>
            <rFont val="Tahoma"/>
            <family val="2"/>
          </rPr>
          <t>ยาหอมนวโกฐ</t>
        </r>
        <r>
          <rPr>
            <sz val="8"/>
            <rFont val="Tahoma"/>
            <family val="2"/>
          </rPr>
          <t xml:space="preserve"> ยาผง (รพ.)
</t>
        </r>
        <r>
          <rPr>
            <u val="single"/>
            <sz val="8"/>
            <rFont val="Tahoma"/>
            <family val="2"/>
          </rPr>
          <t>สูตรตำรับยา</t>
        </r>
        <r>
          <rPr>
            <sz val="8"/>
            <rFont val="Tahoma"/>
            <family val="2"/>
          </rPr>
          <t xml:space="preserve"> ในผงยา 212 กรัม ประกอบด้วย
1. โกฐสอ โกฐเขมา โกฐหัวบัว โกฐเชียง โกฐจุฬาลัมพา โกฐกระดูก โกฐก้านพร้าว โกฐพุงปลา โกฐชฎามังสี หนักสิ่งละ 4 กรัม
2. เทียนดำ เทียนแดง เทียนขาว เทียนข้าวเปลือก เทียนตาตั๊กแตน เทียนเยาวพาณี เทียนสัตตบุษย์ เทียนเกล็ดหอย เทียนตากบ หนักสิ่งละ 4 กรัม
3. เปลือกสมุลแว้ง หญ้าตีนนก รากแฝกหอม เปลือกชะลูด หัวเปราะหอม กระลำพัก ขอนดอก เนื้อไม้กฤษณา หนักสิ่งละ 4 กรัม
4. เหง้าขิงแห้ง ดอกดีปลี รากเจตมูลเพลิงแดง เถาสะค้าน รากช้าพลู หนักสิ่งละ 3 กรัม
5. หัวแห้วหมู ลูกกระวาน ดอกกานพลู ดอกจันทน์ลูกจันทน์ เปลือกอบเชยญวน ลูกผักชีลา แก่นสน หนักสิ่งละ 4 กรัม
6. แก่นสักขี ลูกราชดัด ลูกสารพัดพิษ แก่นจันทน์เทศ แก่นจันทน์แดง ลูกกระดอม เถาบอระเพ็ด หนักสิ่งละ 4 กรัม
7. เกสรบัวหลวง ดอกบุนนาค ดอกพิกุล ดอกสารภี ดอกมะลิ หนักสิ่งละ 4 กรัม
8. เนื้อลูกมะขามป้อม เนื้อลูกสมอพิเภก รากชะเอมเทศ หนักสิ่งละ 4 กรัม
9. พิมเสน หนัก 1 กรัม</t>
        </r>
      </text>
    </comment>
    <comment ref="B140" authorId="0">
      <text>
        <r>
          <rPr>
            <u val="single"/>
            <sz val="8"/>
            <rFont val="Tahoma"/>
            <family val="2"/>
          </rPr>
          <t>ส่วนประกอบ</t>
        </r>
        <r>
          <rPr>
            <sz val="8"/>
            <rFont val="Tahoma"/>
            <family val="2"/>
          </rPr>
          <t xml:space="preserve">
ผงมะแว้ง ขะเอมเทศ สมอเทศ อบเชยเทศ กานพลู เมนทอล น้ำผึ้ง</t>
        </r>
      </text>
    </comment>
    <comment ref="C143" authorId="0">
      <text>
        <r>
          <rPr>
            <u val="single"/>
            <sz val="8"/>
            <rFont val="Tahoma"/>
            <family val="2"/>
          </rPr>
          <t>ยาประคบ</t>
        </r>
        <r>
          <rPr>
            <sz val="8"/>
            <rFont val="Tahoma"/>
            <family val="2"/>
          </rPr>
          <t xml:space="preserve"> ยาประคบสมุนไพรแห้ง (รพ.)
</t>
        </r>
        <r>
          <rPr>
            <u val="single"/>
            <sz val="8"/>
            <rFont val="Tahoma"/>
            <family val="2"/>
          </rPr>
          <t>สูตรตำรับ</t>
        </r>
        <r>
          <rPr>
            <sz val="8"/>
            <rFont val="Tahoma"/>
            <family val="2"/>
          </rPr>
          <t xml:space="preserve"> ในยา 130 กรัม ประกอบด้วย
1. เหง้าไพล 50 กรัม ใบมะขาม 30 กรัม ผิวมะกรูด 20 กรัม เหง้าขมิ้นชัน 10 กรัม ตะไคร้ (ลำต้น) 10 กรัม ใบส้มป่อย 10 กรัม
2. เกลือเม็ด 1 ช้อนโต๊ะ การบูร 2 ช้อนโต๊ะ</t>
        </r>
      </text>
    </comment>
    <comment ref="C144" authorId="0">
      <text>
        <r>
          <rPr>
            <u val="single"/>
            <sz val="8"/>
            <rFont val="Tahoma"/>
            <family val="2"/>
          </rPr>
          <t>ยาขี้ผึ้งไพล</t>
        </r>
        <r>
          <rPr>
            <sz val="8"/>
            <rFont val="Tahoma"/>
            <family val="2"/>
          </rPr>
          <t xml:space="preserve"> ยาขี้ผึ้ง (รพ.)
</t>
        </r>
        <r>
          <rPr>
            <u val="single"/>
            <sz val="8"/>
            <rFont val="Tahoma"/>
            <family val="2"/>
          </rPr>
          <t>สูตรตำรับที่ 1</t>
        </r>
        <r>
          <rPr>
            <sz val="8"/>
            <rFont val="Tahoma"/>
            <family val="2"/>
          </rPr>
          <t xml:space="preserve"> ในยา 100 กรัม ประกอบด้วย
น้ำมันไพลจากการทอดกับน้ำมันพืช 30 กรัม น้ำมันระกำ 10 กรัม
</t>
        </r>
        <r>
          <rPr>
            <u val="single"/>
            <sz val="8"/>
            <rFont val="Tahoma"/>
            <family val="2"/>
          </rPr>
          <t>สูตรตำรับที่ 2</t>
        </r>
        <r>
          <rPr>
            <sz val="8"/>
            <rFont val="Tahoma"/>
            <family val="2"/>
          </rPr>
          <t xml:space="preserve"> ยา 100 กรัม ประกอบด้วย น้ำมันไพลจากการกลั่น 14 กรัม น้ำมันระกำ 10 กรัม</t>
        </r>
      </text>
    </comment>
    <comment ref="C141" authorId="0">
      <text>
        <r>
          <rPr>
            <u val="single"/>
            <sz val="8"/>
            <rFont val="Tahoma"/>
            <family val="2"/>
          </rPr>
          <t>ยาหอมนวโกฐ</t>
        </r>
        <r>
          <rPr>
            <sz val="8"/>
            <rFont val="Tahoma"/>
            <family val="2"/>
          </rPr>
          <t xml:space="preserve"> ยาผง (รพ.)
</t>
        </r>
        <r>
          <rPr>
            <u val="single"/>
            <sz val="8"/>
            <rFont val="Tahoma"/>
            <family val="2"/>
          </rPr>
          <t>สูตรตำรับยา</t>
        </r>
        <r>
          <rPr>
            <sz val="8"/>
            <rFont val="Tahoma"/>
            <family val="2"/>
          </rPr>
          <t xml:space="preserve"> ในผงยา 212 กรัม ประกอบด้วย
1. โกฐสอ โกฐเขมา โกฐหัวบัว โกฐเชียง โกฐจุฬาลัมพา โกฐกระดูก โกฐก้านพร้าว โกฐพุงปลา โกฐชฎามังสี หนักสิ่งละ 4 กรัม
2. เทียนดำ เทียนแดง เทียนขาว เทียนข้าวเปลือก เทียนตาตั๊กแตน เทียนเยาวพาณี เทียนสัตตบุษย์ เทียนเกล็ดหอย เทียนตากบ หนักสิ่งละ 4 กรัม
3. เปลือกสมุลแว้ง หญ้าตีนนก รากแฝกหอม เปลือกชะลูด หัวเปราะหอม กระลำพัก ขอนดอก เนื้อไม้กฤษณา หนักสิ่งละ 4 กรัม
4. เหง้าขิงแห้ง ดอกดีปลี รากเจตมูลเพลิงแดง เถาสะค้าน รากช้าพลู หนักสิ่งละ 3 กรัม
5. หัวแห้วหมู ลูกกระวาน ดอกกานพลู ดอกจันทน์ลูกจันทน์ เปลือกอบเชยญวน ลูกผักชีลา แก่นสน หนักสิ่งละ 4 กรัม
6. แก่นสักขี ลูกราชดัด ลูกสารพัดพิษ แก่นจันทน์เทศ แก่นจันทน์แดง ลูกกระดอม เถาบอระเพ็ด หนักสิ่งละ 4 กรัม
7. เกสรบัวหลวง ดอกบุนนาค ดอกพิกุล ดอกสารภี ดอกมะลิ หนักสิ่งละ 4 กรัม
8. เนื้อลูกมะขามป้อม เนื้อลูกสมอพิเภก รากชะเอมเทศ หนักสิ่งละ 4 กรัม
9. พิมเสน หนัก 1 กรัม</t>
        </r>
      </text>
    </comment>
    <comment ref="C142" authorId="0">
      <text>
        <r>
          <rPr>
            <u val="single"/>
            <sz val="8"/>
            <rFont val="Tahoma"/>
            <family val="2"/>
          </rPr>
          <t>ยาหอมนวโกฐ</t>
        </r>
        <r>
          <rPr>
            <sz val="8"/>
            <rFont val="Tahoma"/>
            <family val="2"/>
          </rPr>
          <t xml:space="preserve"> ยาผง (รพ.)
</t>
        </r>
        <r>
          <rPr>
            <u val="single"/>
            <sz val="8"/>
            <rFont val="Tahoma"/>
            <family val="2"/>
          </rPr>
          <t>สูตรตำรับยา</t>
        </r>
        <r>
          <rPr>
            <sz val="8"/>
            <rFont val="Tahoma"/>
            <family val="2"/>
          </rPr>
          <t xml:space="preserve"> ในผงยา 212 กรัม ประกอบด้วย
1. โกฐสอ โกฐเขมา โกฐหัวบัว โกฐเชียง โกฐจุฬาลัมพา โกฐกระดูก โกฐก้านพร้าว โกฐพุงปลา โกฐชฎามังสี หนักสิ่งละ 4 กรัม
2. เทียนดำ เทียนแดง เทียนขาว เทียนข้าวเปลือก เทียนตาตั๊กแตน เทียนเยาวพาณี เทียนสัตตบุษย์ เทียนเกล็ดหอย เทียนตากบ หนักสิ่งละ 4 กรัม
3. เปลือกสมุลแว้ง หญ้าตีนนก รากแฝกหอม เปลือกชะลูด หัวเปราะหอม กระลำพัก ขอนดอก เนื้อไม้กฤษณา หนักสิ่งละ 4 กรัม
4. เหง้าขิงแห้ง ดอกดีปลี รากเจตมูลเพลิงแดง เถาสะค้าน รากช้าพลู หนักสิ่งละ 3 กรัม
5. หัวแห้วหมู ลูกกระวาน ดอกกานพลู ดอกจันทน์ลูกจันทน์ เปลือกอบเชยญวน ลูกผักชีลา แก่นสน หนักสิ่งละ 4 กรัม
6. แก่นสักขี ลูกราชดัด ลูกสารพัดพิษ แก่นจันทน์เทศ แก่นจันทน์แดง ลูกกระดอม เถาบอระเพ็ด หนักสิ่งละ 4 กรัม
7. เกสรบัวหลวง ดอกบุนนาค ดอกพิกุล ดอกสารภี ดอกมะลิ หนักสิ่งละ 4 กรัม
8. เนื้อลูกมะขามป้อม เนื้อลูกสมอพิเภก รากชะเอมเทศ หนักสิ่งละ 4 กรัม
9. พิมเสน หนัก 1 กรัม</t>
        </r>
      </text>
    </comment>
  </commentList>
</comments>
</file>

<file path=xl/comments4.xml><?xml version="1.0" encoding="utf-8"?>
<comments xmlns="http://schemas.openxmlformats.org/spreadsheetml/2006/main">
  <authors>
    <author>user</author>
  </authors>
  <commentList>
    <comment ref="C7" authorId="0">
      <text>
        <r>
          <rPr>
            <u val="single"/>
            <sz val="8"/>
            <rFont val="Tahoma"/>
            <family val="2"/>
          </rPr>
          <t>ยาขิง</t>
        </r>
        <r>
          <rPr>
            <sz val="8"/>
            <rFont val="Tahoma"/>
            <family val="2"/>
          </rPr>
          <t xml:space="preserve"> ยาแคปซูล (รพ.)
</t>
        </r>
        <r>
          <rPr>
            <u val="single"/>
            <sz val="8"/>
            <rFont val="Tahoma"/>
            <family val="2"/>
          </rPr>
          <t>ตัวยาสำคัญ</t>
        </r>
        <r>
          <rPr>
            <sz val="8"/>
            <rFont val="Tahoma"/>
            <family val="2"/>
          </rPr>
          <t xml:space="preserve"> ผงเหง้าขิง (Zingiber officinale Rosc.) ที่มีน้ำมันหอมระเหย ไม่น้อยกว่าร้อยละ 2 โดย
ปริมาตรต่อน้ำหนัก (v/w)
</t>
        </r>
      </text>
    </comment>
    <comment ref="C12" authorId="0">
      <text>
        <r>
          <rPr>
            <u val="single"/>
            <sz val="8"/>
            <rFont val="Tahoma"/>
            <family val="2"/>
          </rPr>
          <t>ยามะระขี้นก</t>
        </r>
        <r>
          <rPr>
            <sz val="8"/>
            <rFont val="Tahoma"/>
            <family val="2"/>
          </rPr>
          <t xml:space="preserve"> ยาแคปซูล (รพ.)
</t>
        </r>
        <r>
          <rPr>
            <u val="single"/>
            <sz val="8"/>
            <rFont val="Tahoma"/>
            <family val="2"/>
          </rPr>
          <t>ตัวยาสำคัญ</t>
        </r>
        <r>
          <rPr>
            <sz val="8"/>
            <rFont val="Tahoma"/>
            <family val="2"/>
          </rPr>
          <t xml:space="preserve"> ผงจากเนื้อผลแก่ที่ยังไม่สุกของมะระขี้นก (Momordica charantia L.)</t>
        </r>
      </text>
    </comment>
    <comment ref="B13" authorId="0">
      <text>
        <r>
          <rPr>
            <u val="single"/>
            <sz val="8"/>
            <rFont val="Tahoma"/>
            <family val="2"/>
          </rPr>
          <t>ส่วนประกอบ</t>
        </r>
        <r>
          <rPr>
            <sz val="8"/>
            <rFont val="Tahoma"/>
            <family val="2"/>
          </rPr>
          <t xml:space="preserve"> จันทน์แดง จันทน์เทศ โกฐจุฬาลัมพา โกฐเขมา โกฐสอปลาไหลเผือก</t>
        </r>
        <r>
          <rPr>
            <sz val="8"/>
            <rFont val="Tahoma"/>
            <family val="2"/>
          </rPr>
          <t xml:space="preserve">
</t>
        </r>
      </text>
    </comment>
    <comment ref="C13" authorId="0">
      <text>
        <r>
          <rPr>
            <u val="single"/>
            <sz val="8"/>
            <rFont val="Tahoma"/>
            <family val="2"/>
          </rPr>
          <t>ยาจันทน์ลีลา</t>
        </r>
        <r>
          <rPr>
            <sz val="8"/>
            <rFont val="Tahoma"/>
            <family val="2"/>
          </rPr>
          <t xml:space="preserve"> ยาแคปซูล (รพ.)
</t>
        </r>
        <r>
          <rPr>
            <u val="single"/>
            <sz val="8"/>
            <rFont val="Tahoma"/>
            <family val="2"/>
          </rPr>
          <t>สูตรตำรับ</t>
        </r>
        <r>
          <rPr>
            <sz val="8"/>
            <rFont val="Tahoma"/>
            <family val="2"/>
          </rPr>
          <t xml:space="preserve"> ในผงยา 99 กรัม ประกอบด้วย โกฐสอ โกฐเขมา โกฐจุฬาลัมพา แก่นจันทน์ขาวหรือจันทร์ชะมด แก่นจันทน์แดง ลูกกระดอม เถาบอระเพ็ด รากปลาไหลเผือก หนักสิ่งละ 12 กรัม พิมเสน หนัก 3 กรัม</t>
        </r>
        <r>
          <rPr>
            <sz val="8"/>
            <rFont val="Tahoma"/>
            <family val="2"/>
          </rPr>
          <t xml:space="preserve">
</t>
        </r>
      </text>
    </comment>
    <comment ref="B14" authorId="0">
      <text>
        <r>
          <rPr>
            <u val="single"/>
            <sz val="8"/>
            <rFont val="Tahoma"/>
            <family val="2"/>
          </rPr>
          <t>ส่วนประกอบ</t>
        </r>
        <r>
          <rPr>
            <sz val="8"/>
            <rFont val="Tahoma"/>
            <family val="2"/>
          </rPr>
          <t xml:space="preserve">
เกสรทั้ง 5 โกฐทั้ง 9 เทียนทั้ง 9 ลูกจันทน์ ดอกจันทน์ และสมุนไพรอื่น ๆ รวม 48 ชนิด</t>
        </r>
      </text>
    </comment>
    <comment ref="C14" authorId="0">
      <text>
        <r>
          <rPr>
            <u val="single"/>
            <sz val="8"/>
            <rFont val="Tahoma"/>
            <family val="2"/>
          </rPr>
          <t>ยาหอมเทพจิตร</t>
        </r>
        <r>
          <rPr>
            <sz val="8"/>
            <rFont val="Tahoma"/>
            <family val="2"/>
          </rPr>
          <t xml:space="preserve"> ยาผง (รพ.)
</t>
        </r>
        <r>
          <rPr>
            <u val="single"/>
            <sz val="8"/>
            <rFont val="Tahoma"/>
            <family val="2"/>
          </rPr>
          <t>สูตรตำรับ</t>
        </r>
        <r>
          <rPr>
            <sz val="8"/>
            <rFont val="Tahoma"/>
            <family val="2"/>
          </rPr>
          <t xml:space="preserve"> ในผงยา 366 กรัม ประกอบด้วย
1. ดอกพิกุล ดอกบุนนาค ดอกสารภี เกสรบัวหลวง ดอกบัวขม ดอกบัวเผื่อนหนักสิ่งละ 4 กรัม ดอกมะลิ หนัก 183 กรัม
2. ผิวมะกรูด ผิวมะงั่ว ผิวมะนาว ผิวส้มตรังกานูหรือส้มจุก ผิวส้มจีน ผิวส้มโอ ผิวส้มเขียวหวาน หนักสิ่งละ 4 กรัม ผิวส้มซ่า หนัก 28 กรัม
3.โกฐสอ โกฐเขมา โกฐหัวบัว โกฐเชียง โกฐจุฬาลัมพา โกฐกระดูก โกฐก้านพร้าว โกฐพุงปลา โกฐชฎามังสี หนักสิ่งละ 4 กรัม
4. เทียนดำ เทียนแดง เทียนขาว เทียนข้าวเปลือก เทียนตาตั๊กแตน เทียนเยาวพาณี เทียนสัตตบุษย์ เทียนเกล็ดหอย เทียนตากบ หนักสิ่งละ 4 กรัม
5. ลูกจันทน์ ดอกจันทน์ ลูกกระวาน ดอกกานพลู แก่นจันทน์แดง แก่นจันทน์ขาวหรือ แก่นจันทน์ชะมด กฤษณา กระลำพัก ขอนดอก เปลือกชะลูด เปลือกอบเชย หัวเปราะหอม รากแฝกหอม หนักสิ่งละ 2 กรัม
6. พิมเสน หนัก 4 กรัม การบูร หนัก 1 กรัม</t>
        </r>
      </text>
    </comment>
    <comment ref="B15" authorId="0">
      <text>
        <r>
          <rPr>
            <u val="single"/>
            <sz val="8"/>
            <rFont val="Tahoma"/>
            <family val="2"/>
          </rPr>
          <t>ส่วนประกอบ</t>
        </r>
        <r>
          <rPr>
            <sz val="8"/>
            <rFont val="Tahoma"/>
            <family val="2"/>
          </rPr>
          <t xml:space="preserve">
ผงมะแว้งเครือ มะแว้งต้น ใบกระเพรา ใบสวาดใบตาลหม่อน หัวขมิ้นอ้อยอบแห้ง และสารส้มสะตุ
</t>
        </r>
      </text>
    </comment>
    <comment ref="C15" authorId="0">
      <text>
        <r>
          <rPr>
            <u val="single"/>
            <sz val="8"/>
            <rFont val="Tahoma"/>
            <family val="2"/>
          </rPr>
          <t>ยาประสะมะแว้ง</t>
        </r>
        <r>
          <rPr>
            <sz val="8"/>
            <rFont val="Tahoma"/>
            <family val="2"/>
          </rPr>
          <t xml:space="preserve"> ยาเม็ด ยาผง (รพ.)
</t>
        </r>
        <r>
          <rPr>
            <u val="single"/>
            <sz val="8"/>
            <rFont val="Tahoma"/>
            <family val="2"/>
          </rPr>
          <t>สูตรตำรับ</t>
        </r>
        <r>
          <rPr>
            <sz val="8"/>
            <rFont val="Tahoma"/>
            <family val="2"/>
          </rPr>
          <t xml:space="preserve"> ในผงยา 96 กรัม ประกอบด้วย
1. ผลมะแว้งต้น ผลมะแว้งเครือ หนักสิ่งละ 24 กรัม
2. ใบสวาด ใบตานหม่อน ใบกะเพรา หนักสิ่งละ 12 กรัม
3. เหง้าขมิ้นอ้อย หนัก 9 กรัม สารส้มสะตุ หนัก 3 กรัม</t>
        </r>
        <r>
          <rPr>
            <sz val="8"/>
            <rFont val="Tahoma"/>
            <family val="2"/>
          </rPr>
          <t xml:space="preserve">
</t>
        </r>
      </text>
    </comment>
    <comment ref="B16" authorId="0">
      <text>
        <r>
          <rPr>
            <u val="single"/>
            <sz val="8"/>
            <rFont val="Tahoma"/>
            <family val="2"/>
          </rPr>
          <t>ส่วนประกอบ</t>
        </r>
        <r>
          <rPr>
            <sz val="8"/>
            <rFont val="Tahoma"/>
            <family val="2"/>
          </rPr>
          <t xml:space="preserve">
ดอกดีปลี  รากช้าพลูเถาสะค้าน  รากเจตมูลเพลิง เหง้าขิงแห้ง</t>
        </r>
      </text>
    </comment>
    <comment ref="C16" authorId="0">
      <text>
        <r>
          <rPr>
            <u val="single"/>
            <sz val="8"/>
            <rFont val="Tahoma"/>
            <family val="2"/>
          </rPr>
          <t>ยาเบญจกูล</t>
        </r>
        <r>
          <rPr>
            <sz val="8"/>
            <rFont val="Tahoma"/>
            <family val="2"/>
          </rPr>
          <t xml:space="preserve"> ยาแคปซูล (รพ.)
</t>
        </r>
        <r>
          <rPr>
            <u val="single"/>
            <sz val="8"/>
            <rFont val="Tahoma"/>
            <family val="2"/>
          </rPr>
          <t>สูตรตำรับ</t>
        </r>
        <r>
          <rPr>
            <sz val="8"/>
            <rFont val="Tahoma"/>
            <family val="2"/>
          </rPr>
          <t xml:space="preserve"> ในผงยา 100 กรัม ประกอบด้วย ดอกดีปลี รากช้าพลู เถาสะค้าน รากเจตมูลเพลิงแดง
เหง้าขิงแห้ง หนักสิ่งละ 20 กรัม</t>
        </r>
      </text>
    </comment>
    <comment ref="B17" authorId="0">
      <text>
        <r>
          <rPr>
            <u val="single"/>
            <sz val="8"/>
            <rFont val="Tahoma"/>
            <family val="2"/>
          </rPr>
          <t>ส่วนประกอบ</t>
        </r>
        <r>
          <rPr>
            <sz val="8"/>
            <rFont val="Tahoma"/>
            <family val="2"/>
          </rPr>
          <t xml:space="preserve">
พริกไทยอ่อน ยาดำ เนื้อลูกสมอไทย มหาหิงคุ์ การบูร และสมุนไพรอื่น ๆ รวม 26 ชนิด</t>
        </r>
      </text>
    </comment>
    <comment ref="C17" authorId="0">
      <text>
        <r>
          <rPr>
            <u val="single"/>
            <sz val="8"/>
            <rFont val="Tahoma"/>
            <family val="2"/>
          </rPr>
          <t>ยาธรณีสันฑะฆาต</t>
        </r>
        <r>
          <rPr>
            <sz val="8"/>
            <rFont val="Tahoma"/>
            <family val="2"/>
          </rPr>
          <t xml:space="preserve"> ยาแคปซูล (รพ.)
</t>
        </r>
        <r>
          <rPr>
            <u val="single"/>
            <sz val="8"/>
            <rFont val="Tahoma"/>
            <family val="2"/>
          </rPr>
          <t>สูตรตำรับ</t>
        </r>
        <r>
          <rPr>
            <sz val="8"/>
            <rFont val="Tahoma"/>
            <family val="2"/>
          </rPr>
          <t xml:space="preserve"> ในผงยา 160 กรัม ประกอบด้วย
1. พริกไทยล่อน หนัก 96 กรัม
2. ยาดำสะตุ หนัก 20 กรัม
3. เนื้อลูกสมอไทย มหาหิงคุ์ การบูร หนักสิ่งละ 6 กรัม
4. รงทองประสะ หนัก 4 กรัม
5. ผักแพวแดง เนื้อลูกมะขามป้อม หนักสิ่งละ 2 กรัม
6. ลูกจันทน์ ดอกจันทน์ ลูกกระวาน ดอกกานพลู เทียนดำ เทียนขาว หัวดองดึง หัวบุก หัวกลอย หัวกระดาดขาว หัวกระดาดแดง ลูกเร่ว เหง้าขิง รากชะเอมเทศ รากเจตมูลเพลิงแดง โกฐกระดูก โกฐเขมา โกฐน้ำเต้า หนักสิ่งละ 1 กรัม</t>
        </r>
      </text>
    </comment>
    <comment ref="B18" authorId="0">
      <text>
        <r>
          <rPr>
            <u val="single"/>
            <sz val="8"/>
            <rFont val="Tahoma"/>
            <family val="2"/>
          </rPr>
          <t>ส่วนประกอบ</t>
        </r>
        <r>
          <rPr>
            <sz val="8"/>
            <rFont val="Tahoma"/>
            <family val="2"/>
          </rPr>
          <t xml:space="preserve">
พริกไทย รากเจตมูลเพลิง ดีปลี หัสคุณเทศ สมอไทยว่านน้ำ และสมุนไพรอื่น ๆ รวม 21 ชนิด</t>
        </r>
      </text>
    </comment>
    <comment ref="C18" authorId="0">
      <text>
        <r>
          <rPr>
            <u val="single"/>
            <sz val="8"/>
            <rFont val="Tahoma"/>
            <family val="2"/>
          </rPr>
          <t>ยาสหัศธารา</t>
        </r>
        <r>
          <rPr>
            <sz val="8"/>
            <rFont val="Tahoma"/>
            <family val="2"/>
          </rPr>
          <t xml:space="preserve"> ยาแคปซูล (รพ.)
</t>
        </r>
        <r>
          <rPr>
            <u val="single"/>
            <sz val="8"/>
            <rFont val="Tahoma"/>
            <family val="2"/>
          </rPr>
          <t>สูตรตำรับ</t>
        </r>
        <r>
          <rPr>
            <sz val="8"/>
            <rFont val="Tahoma"/>
            <family val="2"/>
          </rPr>
          <t xml:space="preserve"> ในผงยา 1,000 กรัม ประกอบด้วย
1. พริกไทยล่อน หนัก 240 กรัม รากเจตมูลเพลิงแดง หนัก 224 กรัม ดอกดีปลีหนัก 96 กรัม หัศคุณเทศ หนัก 48 กรัม
2. เนื้อลูกสมอไทย หนัก 104 กรัม รากตองแตก หนัก 80 กรัม
3. เหง้าว่านน้ำ หนัก 88 กรัม
4. การบูร หนัก 14 กรัม ดอกจันทน์ หนัก 13 กรัม เทียนแดง หนัก 11 กรัม ลูกจันทน์ หนัก 12 กรัม เทียนตาตั๊กแตน มหาหิงคุ์ หนักสิ่งละ 10 กรัม
เทียนสัตตบุษย์ หนัก 9 กรัม เทียนขาว รากจิงจ้อ หนักสิ่งละ 8 กรัม เทียนดำ หนัก 7กรัม โกฐกักกรา หนัก 6 กรัม โกฐเขมาหนัก 5 กรัม โกฐก้านพร้าว หนัก 4 กรัม โกฐพุงปลา หนัก 3 กรัม</t>
        </r>
      </text>
    </comment>
    <comment ref="C19" authorId="0">
      <text>
        <r>
          <rPr>
            <u val="single"/>
            <sz val="8"/>
            <rFont val="Tahoma"/>
            <family val="2"/>
          </rPr>
          <t>ยาบำรุงโลหิต</t>
        </r>
        <r>
          <rPr>
            <sz val="8"/>
            <rFont val="Tahoma"/>
            <family val="2"/>
          </rPr>
          <t xml:space="preserve"> ยาแคปซูล (รพ.)
</t>
        </r>
        <r>
          <rPr>
            <u val="single"/>
            <sz val="8"/>
            <rFont val="Tahoma"/>
            <family val="2"/>
          </rPr>
          <t>สูตรตำรับ</t>
        </r>
        <r>
          <rPr>
            <sz val="8"/>
            <rFont val="Tahoma"/>
            <family val="2"/>
          </rPr>
          <t xml:space="preserve"> ในผงยา 75 กรัม ประกอบด้วย
1. แก่นฝาง ดอกคำไทย หนักสิ่งละ 10 กรัม
2. ครั่ง หนัก 4 กรัม
3. เหง้าขิงแห้ง ดอกดีปลี รากเจตมูลเพลิงแดง เถาสะค้าน รากช้าพลู เถาขมิ้นเครือ เถามวกแดง แก่นกำลังวัวเถลิง ดอกสารภี ดอกพิกุล ดอกบุนนาค เกสรบัวหลวง หนักสิ่งละ 2 กรัม
4. ดอกจันทน์ ลูกจันทน์ ลูกกระวาน ดอกกานพลู เทียนดำ เทียนแดง เทียนขาว เทียนข้าวเปลือก เทียนตาตั๊กแตน โกฐสอ โกฐเขมา โกฐหัวบัว โกฐเชียง โกฐจุฬาลัมพา หนักสิ่งละ 1 กรัม
5. เนื้อลูกสมอไทย เนื้อลูกสมอดีงู เนื้อลูกสมอพิเภก เปลือกชะลูด เปลือกอบเชยเทศ แก่นจันทน์แดง แก่นแสมสาร แก่นแสมทะเล กฤษณา หนักสิ่งละ 1 กรัม</t>
        </r>
      </text>
    </comment>
    <comment ref="B20" authorId="0">
      <text>
        <r>
          <rPr>
            <u val="single"/>
            <sz val="8"/>
            <rFont val="Tahoma"/>
            <family val="2"/>
          </rPr>
          <t>ส่วนประกอบ</t>
        </r>
        <r>
          <rPr>
            <sz val="8"/>
            <rFont val="Tahoma"/>
            <family val="2"/>
          </rPr>
          <t xml:space="preserve">
ไพล พริกไทย กระเทียม ขิง เทียนดำ และสมุนไพรอื่น ๆ</t>
        </r>
      </text>
    </comment>
    <comment ref="C20" authorId="0">
      <text>
        <r>
          <rPr>
            <u val="single"/>
            <sz val="8"/>
            <rFont val="Tahoma"/>
            <family val="2"/>
          </rPr>
          <t>ยาประสะไพล</t>
        </r>
        <r>
          <rPr>
            <sz val="8"/>
            <rFont val="Tahoma"/>
            <family val="2"/>
          </rPr>
          <t xml:space="preserve"> แคปซูล (รพ.)
</t>
        </r>
        <r>
          <rPr>
            <u val="single"/>
            <sz val="8"/>
            <rFont val="Tahoma"/>
            <family val="2"/>
          </rPr>
          <t>สูตรตำรับ</t>
        </r>
        <r>
          <rPr>
            <sz val="8"/>
            <rFont val="Tahoma"/>
            <family val="2"/>
          </rPr>
          <t xml:space="preserve"> ในผงยา 162 กรัม ประกอบด้วย
1. เหง้าไพล หนัก 81 กรัม
2. ผิวมะกรูด เหง้าว่านน้ำ หัวกระเทียม หัวหอม พริกไทยล่อน ดอกดีปลี เหง้าขิง เหง้า
ขมิ้นอ้อย เทียนดำ เกลือสินเธาว์ หนักสิ่งละ 8 กรัม
3. การบูร หนัก 1 กรัม
</t>
        </r>
      </text>
    </comment>
    <comment ref="B21" authorId="0">
      <text>
        <r>
          <rPr>
            <u val="single"/>
            <sz val="8"/>
            <rFont val="Tahoma"/>
            <family val="2"/>
          </rPr>
          <t>ส่วนประกอบ</t>
        </r>
        <r>
          <rPr>
            <sz val="8"/>
            <rFont val="Tahoma"/>
            <family val="2"/>
          </rPr>
          <t xml:space="preserve">
โกฐทั้ง 9 เทียนทั้ง 9 และสมุนไพรอื่น ๆ รวม 55 ชนิด</t>
        </r>
      </text>
    </comment>
    <comment ref="C21" authorId="0">
      <text>
        <r>
          <rPr>
            <u val="single"/>
            <sz val="8"/>
            <rFont val="Tahoma"/>
            <family val="2"/>
          </rPr>
          <t>ยาหอมนวโกฐ</t>
        </r>
        <r>
          <rPr>
            <sz val="8"/>
            <rFont val="Tahoma"/>
            <family val="2"/>
          </rPr>
          <t xml:space="preserve"> ยาผง (รพ.)
</t>
        </r>
        <r>
          <rPr>
            <u val="single"/>
            <sz val="8"/>
            <rFont val="Tahoma"/>
            <family val="2"/>
          </rPr>
          <t>สูตรตำรับยา</t>
        </r>
        <r>
          <rPr>
            <sz val="8"/>
            <rFont val="Tahoma"/>
            <family val="2"/>
          </rPr>
          <t xml:space="preserve"> ในผงยา 212 กรัม ประกอบด้วย
1. โกฐสอ โกฐเขมา โกฐหัวบัว โกฐเชียง โกฐจุฬาลัมพา โกฐกระดูก โกฐก้านพร้าว โกฐพุงปลา โกฐชฎามังสี หนักสิ่งละ 4 กรัม
2. เทียนดำ เทียนแดง เทียนขาว เทียนข้าวเปลือก เทียนตาตั๊กแตน เทียนเยาวพาณี เทียนสัตตบุษย์ เทียนเกล็ดหอย เทียนตากบ หนักสิ่งละ 4 กรัม
3. เปลือกสมุลแว้ง หญ้าตีนนก รากแฝกหอม เปลือกชะลูด หัวเปราะหอม กระลำพัก ขอนดอก เนื้อไม้กฤษณา หนักสิ่งละ 4 กรัม
4. เหง้าขิงแห้ง ดอกดีปลี รากเจตมูลเพลิงแดง เถาสะค้าน รากช้าพลู หนักสิ่งละ 3 กรัม
5. หัวแห้วหมู ลูกกระวาน ดอกกานพลู ดอกจันทน์ลูกจันทน์ เปลือกอบเชยญวน ลูกผักชีลา แก่นสน หนักสิ่งละ 4 กรัม
6. แก่นสักขี ลูกราชดัด ลูกสารพัดพิษ แก่นจันทน์เทศ แก่นจันทน์แดง ลูกกระดอม เถาบอระเพ็ด หนักสิ่งละ 4 กรัม
7. เกสรบัวหลวง ดอกบุนนาค ดอกพิกุล ดอกสารภี ดอกมะลิ หนักสิ่งละ 4 กรัม
8. เนื้อลูกมะขามป้อม เนื้อลูกสมอพิเภก รากชะเอมเทศ หนักสิ่งละ 4 กรัม
9. พิมเสน หนัก 1 กรัม</t>
        </r>
      </text>
    </comment>
    <comment ref="B22" authorId="0">
      <text>
        <r>
          <rPr>
            <u val="single"/>
            <sz val="8"/>
            <rFont val="Tahoma"/>
            <family val="2"/>
          </rPr>
          <t>ส่วนประกอบ</t>
        </r>
        <r>
          <rPr>
            <sz val="8"/>
            <rFont val="Tahoma"/>
            <family val="2"/>
          </rPr>
          <t xml:space="preserve">
ผงมะแว้ง ขะเอมเทศ สมอเทศ อบเชยเทศ กานพลู เมนทอล น้ำผึ้ง</t>
        </r>
      </text>
    </comment>
    <comment ref="C23" authorId="0">
      <text>
        <r>
          <rPr>
            <u val="single"/>
            <sz val="8"/>
            <rFont val="Tahoma"/>
            <family val="2"/>
          </rPr>
          <t>ยารางจืด</t>
        </r>
        <r>
          <rPr>
            <sz val="8"/>
            <rFont val="Tahoma"/>
            <family val="2"/>
          </rPr>
          <t xml:space="preserve"> ยาชง (รพ.)
</t>
        </r>
        <r>
          <rPr>
            <u val="single"/>
            <sz val="8"/>
            <rFont val="Tahoma"/>
            <family val="2"/>
          </rPr>
          <t>ตัวยาสำคัญ</t>
        </r>
        <r>
          <rPr>
            <sz val="8"/>
            <rFont val="Tahoma"/>
            <family val="2"/>
          </rPr>
          <t xml:space="preserve"> ผงใบรางจืดโตเต็มที่ (Thunbergia laurifolia Lindl.)</t>
        </r>
        <r>
          <rPr>
            <sz val="8"/>
            <rFont val="Tahoma"/>
            <family val="2"/>
          </rPr>
          <t xml:space="preserve">
</t>
        </r>
      </text>
    </comment>
    <comment ref="C24" authorId="0">
      <text>
        <r>
          <rPr>
            <u val="single"/>
            <sz val="8"/>
            <rFont val="Tahoma"/>
            <family val="2"/>
          </rPr>
          <t>ยาหญ้าดอกขาว</t>
        </r>
        <r>
          <rPr>
            <sz val="8"/>
            <rFont val="Tahoma"/>
            <family val="2"/>
          </rPr>
          <t xml:space="preserve"> ยาชง (รพ.)
</t>
        </r>
        <r>
          <rPr>
            <u val="single"/>
            <sz val="8"/>
            <rFont val="Tahoma"/>
            <family val="2"/>
          </rPr>
          <t>ตัวยาสำคัญ</t>
        </r>
        <r>
          <rPr>
            <sz val="8"/>
            <rFont val="Tahoma"/>
            <family val="2"/>
          </rPr>
          <t xml:space="preserve"> ผงหญ้าดอกขาว [Vernonia cinerea (L.) Less.]</t>
        </r>
      </text>
    </comment>
    <comment ref="C25" authorId="0">
      <text>
        <r>
          <rPr>
            <u val="single"/>
            <sz val="8"/>
            <rFont val="Tahoma"/>
            <family val="2"/>
          </rPr>
          <t>ยาประคบ</t>
        </r>
        <r>
          <rPr>
            <sz val="8"/>
            <rFont val="Tahoma"/>
            <family val="2"/>
          </rPr>
          <t xml:space="preserve"> ยาประคบสมุนไพรแห้ง (รพ.)
</t>
        </r>
        <r>
          <rPr>
            <u val="single"/>
            <sz val="8"/>
            <rFont val="Tahoma"/>
            <family val="2"/>
          </rPr>
          <t>สูตรตำรับ</t>
        </r>
        <r>
          <rPr>
            <sz val="8"/>
            <rFont val="Tahoma"/>
            <family val="2"/>
          </rPr>
          <t xml:space="preserve"> ในยา 130 กรัม ประกอบด้วย
1. เหง้าไพล 50 กรัม ใบมะขาม 30 กรัม ผิวมะกรูด 20 กรัม เหง้าขมิ้นชัน 10 กรัม ตะไคร้ (ลำต้น) 10 กรัม ใบส้มป่อย 10 กรัม
2. เกลือเม็ด 1 ช้อนโต๊ะ การบูร 2 ช้อนโต๊ะ</t>
        </r>
      </text>
    </comment>
    <comment ref="C26" authorId="0">
      <text>
        <r>
          <rPr>
            <u val="single"/>
            <sz val="8"/>
            <rFont val="Tahoma"/>
            <family val="2"/>
          </rPr>
          <t>ยาขี้ผึ้งไพล</t>
        </r>
        <r>
          <rPr>
            <sz val="8"/>
            <rFont val="Tahoma"/>
            <family val="2"/>
          </rPr>
          <t xml:space="preserve"> ยาขี้ผึ้ง (รพ.)
</t>
        </r>
        <r>
          <rPr>
            <u val="single"/>
            <sz val="8"/>
            <rFont val="Tahoma"/>
            <family val="2"/>
          </rPr>
          <t>สูตรตำรับที่ 1</t>
        </r>
        <r>
          <rPr>
            <sz val="8"/>
            <rFont val="Tahoma"/>
            <family val="2"/>
          </rPr>
          <t xml:space="preserve"> ในยา 100 กรัม ประกอบด้วย
น้ำมันไพลจากการทอดกับน้ำมันพืช 30 กรัม น้ำมันระกำ 10 กรัม
</t>
        </r>
        <r>
          <rPr>
            <u val="single"/>
            <sz val="8"/>
            <rFont val="Tahoma"/>
            <family val="2"/>
          </rPr>
          <t>สูตรตำรับที่ 2</t>
        </r>
        <r>
          <rPr>
            <sz val="8"/>
            <rFont val="Tahoma"/>
            <family val="2"/>
          </rPr>
          <t xml:space="preserve"> ยา 100 กรัม ประกอบด้วย น้ำมันไพลจากการกลั่น 14 กรัม น้ำมันระกำ 10 กรัม</t>
        </r>
      </text>
    </comment>
  </commentList>
</comments>
</file>

<file path=xl/sharedStrings.xml><?xml version="1.0" encoding="utf-8"?>
<sst xmlns="http://schemas.openxmlformats.org/spreadsheetml/2006/main" count="3263" uniqueCount="996">
  <si>
    <t>PREP</t>
  </si>
  <si>
    <t>ขนาดบรรจุ</t>
  </si>
  <si>
    <t>ราคา/หน่วย</t>
  </si>
  <si>
    <t>ED</t>
  </si>
  <si>
    <t>ประมาณการใช้</t>
  </si>
  <si>
    <t>ประมาณการจัดซื้อ</t>
  </si>
  <si>
    <t>งวดที่ 1</t>
  </si>
  <si>
    <t>ซื้อจริง</t>
  </si>
  <si>
    <t>งวด 2</t>
  </si>
  <si>
    <t>งวด 3</t>
  </si>
  <si>
    <t xml:space="preserve">งวด 4 </t>
  </si>
  <si>
    <t>ประมาณมูลค่าซื้อ</t>
  </si>
  <si>
    <t>gran.</t>
  </si>
  <si>
    <t>คงคลัง</t>
  </si>
  <si>
    <t>50's</t>
  </si>
  <si>
    <t>NED</t>
  </si>
  <si>
    <t>tab.</t>
  </si>
  <si>
    <t>500's</t>
  </si>
  <si>
    <t>Activate charcoal 50 g.</t>
  </si>
  <si>
    <t>50 g</t>
  </si>
  <si>
    <t>25's</t>
  </si>
  <si>
    <t>Acyclovir 400 mg.</t>
  </si>
  <si>
    <t>70's</t>
  </si>
  <si>
    <t>100's</t>
  </si>
  <si>
    <t>Allopurinol 100 mg.</t>
  </si>
  <si>
    <t>1000's</t>
  </si>
  <si>
    <t>Amitriptylline 10 mg.</t>
  </si>
  <si>
    <t>Amitriptylline 25 mg.</t>
  </si>
  <si>
    <t>Amlodipine 5 mg.</t>
  </si>
  <si>
    <t>Amoxicillin 250 mg.</t>
  </si>
  <si>
    <t>cap.</t>
  </si>
  <si>
    <t>Amoxicillin  500 mg.</t>
  </si>
  <si>
    <t>Aspirin 300 mg.</t>
  </si>
  <si>
    <t>Atenolol 50 mg.</t>
  </si>
  <si>
    <t>Bromhexine 8 mg.</t>
  </si>
  <si>
    <t>CPM 4 mg.</t>
  </si>
  <si>
    <t>Colchicine 0.6 mg.</t>
  </si>
  <si>
    <t>Cotrimoxazole</t>
  </si>
  <si>
    <t>Diazepam 2 mg</t>
  </si>
  <si>
    <t>Diazepam 5 mg.</t>
  </si>
  <si>
    <t>Diclofenac 25 mg.</t>
  </si>
  <si>
    <t>Dicloxacillin 250 mg.</t>
  </si>
  <si>
    <t>250's</t>
  </si>
  <si>
    <t>Digoxin 0.25 mg.</t>
  </si>
  <si>
    <t>Dimenhydrinate 50 mg.</t>
  </si>
  <si>
    <t>Dipotassium clorazepate 5 mg.</t>
  </si>
  <si>
    <t>Domperidone 10 mg.</t>
  </si>
  <si>
    <t>Doxycycline 100 mg.</t>
  </si>
  <si>
    <t>Enalapril 5 mg.</t>
  </si>
  <si>
    <t>Enalapril 20 mg.</t>
  </si>
  <si>
    <t>Folic acid 5 mg.</t>
  </si>
  <si>
    <t>Furosemide 40 mg.</t>
  </si>
  <si>
    <t>Glipizide 5 mg</t>
  </si>
  <si>
    <t>Hydroxyzine 10 mg.</t>
  </si>
  <si>
    <t>Hyoscine 10 mg.</t>
  </si>
  <si>
    <t>Ibuprofen 400 mg.</t>
  </si>
  <si>
    <t>ISDN 5 mg.subl.</t>
  </si>
  <si>
    <t>ISDN 10 mg.</t>
  </si>
  <si>
    <t>L-Thyroxine 0.1 mg.</t>
  </si>
  <si>
    <t>Metformin 500 mg.</t>
  </si>
  <si>
    <t>Metronidazole 400 mg.</t>
  </si>
  <si>
    <t xml:space="preserve">Northisterone </t>
  </si>
  <si>
    <t>Norfloxacin 400 mg.</t>
  </si>
  <si>
    <t>Ofloxacin 200 mg.</t>
  </si>
  <si>
    <t>Omeprazole 20 mg.</t>
  </si>
  <si>
    <t>Paracetamol 325 mg.</t>
  </si>
  <si>
    <t>Paracetamol 500 mg.</t>
  </si>
  <si>
    <t>Phenobarbitone 60 mg.</t>
  </si>
  <si>
    <t>Phenytoin 100 mg.</t>
  </si>
  <si>
    <t>Propanolol 10 mg.</t>
  </si>
  <si>
    <t>Ranitidine 150 mg.</t>
  </si>
  <si>
    <t>Roxithomycin 150 mg.</t>
  </si>
  <si>
    <t>Spironolactone 25 mg.</t>
  </si>
  <si>
    <t>Theophyline 200 mg.</t>
  </si>
  <si>
    <t>Vitamin B1-6-12</t>
  </si>
  <si>
    <t>Vitamin B complex</t>
  </si>
  <si>
    <t xml:space="preserve">Aluminium+Magnesium+Simethicone </t>
  </si>
  <si>
    <t>susp.</t>
  </si>
  <si>
    <t>240 ml</t>
  </si>
  <si>
    <t xml:space="preserve">Amoxicillin 125 mg/5 mldry </t>
  </si>
  <si>
    <t>dry syrup.</t>
  </si>
  <si>
    <t>60 ml</t>
  </si>
  <si>
    <t>mixt.</t>
  </si>
  <si>
    <t>CPM  syrup.</t>
  </si>
  <si>
    <t>syrup.</t>
  </si>
  <si>
    <t xml:space="preserve">M.Carminative mixture </t>
  </si>
  <si>
    <t>180 ml</t>
  </si>
  <si>
    <t>Domperidone 5mg/5ml susp.</t>
  </si>
  <si>
    <t>30 ml</t>
  </si>
  <si>
    <t>Erythromycin estrolate dry</t>
  </si>
  <si>
    <t>Fer-in-sol</t>
  </si>
  <si>
    <t>15 ml</t>
  </si>
  <si>
    <t>Hyoscine-n-butyl bromide 5 mg/5ml</t>
  </si>
  <si>
    <t>Milk Of magnesium</t>
  </si>
  <si>
    <t>Paracetamol 120 mg/5ml</t>
  </si>
  <si>
    <t>Salbutamol sulphate 2 mg/5ml</t>
  </si>
  <si>
    <t>60's</t>
  </si>
  <si>
    <t>มะขามแขกแคปซูล</t>
  </si>
  <si>
    <t>bot</t>
  </si>
  <si>
    <t>inj.</t>
  </si>
  <si>
    <t>amp.</t>
  </si>
  <si>
    <t>Adrenaline 1 mg/ml 1 ml</t>
  </si>
  <si>
    <t>vial.</t>
  </si>
  <si>
    <t>Atropine 0.6 mg/ml 1 ml</t>
  </si>
  <si>
    <t>Cetriaxone 1 g.</t>
  </si>
  <si>
    <t>Cloxacillin 1 g.</t>
  </si>
  <si>
    <t>Dextrose 50 % 50 ml</t>
  </si>
  <si>
    <t>Diazepam 5 mg/ml 2 ml</t>
  </si>
  <si>
    <t>Diclofenac 75 mg/3ml</t>
  </si>
  <si>
    <t>Dopamine 20 mg/ml 10 ml</t>
  </si>
  <si>
    <t>ERIG</t>
  </si>
  <si>
    <t>Furosemide 10 mg/ml 2 ml</t>
  </si>
  <si>
    <t>Hyoscine 20 mg/ml 1 ml</t>
  </si>
  <si>
    <t>Insulin RI 1000 iu</t>
  </si>
  <si>
    <t>Magnesium sulfate 50 % 2 ml</t>
  </si>
  <si>
    <t>Medroxyprogesterone 50 mg/ml 3 ml</t>
  </si>
  <si>
    <t>Methylergometrine 0.2 mg/ml</t>
  </si>
  <si>
    <t>Metronidazole 500 mg./100 ml</t>
  </si>
  <si>
    <t>Morphine 10 mg/ml 1 ml</t>
  </si>
  <si>
    <t xml:space="preserve">Naloxone </t>
  </si>
  <si>
    <t>KCL 40 meq/ 20 ml</t>
  </si>
  <si>
    <t>Ranitidine 50 mg/ml 1 ml</t>
  </si>
  <si>
    <t>Sterile water for inj. 10 ml</t>
  </si>
  <si>
    <t xml:space="preserve">Vitamin B complex </t>
  </si>
  <si>
    <t>Vitamin K 1 mg</t>
  </si>
  <si>
    <t>เซรุ่มงูเห่า</t>
  </si>
  <si>
    <t xml:space="preserve">เซรุ่มงูกะปะ </t>
  </si>
  <si>
    <t>Artane 2 mg.</t>
  </si>
  <si>
    <t>Artane 5 mg.</t>
  </si>
  <si>
    <t>Carbamazepine 200 mg.</t>
  </si>
  <si>
    <t>Chlopromazine 100 mg.</t>
  </si>
  <si>
    <t>Fluphenazine 25 mg/ml 2 ml</t>
  </si>
  <si>
    <t>Haloperidol 5 mg.</t>
  </si>
  <si>
    <t>Haloperidol 10 mg.</t>
  </si>
  <si>
    <t>Haloperidol 5 mg/ml 2 ml</t>
  </si>
  <si>
    <t>Lorazepam 1 mg.</t>
  </si>
  <si>
    <t>Nortriptyline 25 mg.</t>
  </si>
  <si>
    <t>Perphenazine 8 mg.</t>
  </si>
  <si>
    <t>Thioridazole 100 mg.</t>
  </si>
  <si>
    <t>inhaler</t>
  </si>
  <si>
    <t>box</t>
  </si>
  <si>
    <t>sol.</t>
  </si>
  <si>
    <t>Salbutamol inhaler</t>
  </si>
  <si>
    <t>Salbutamol solution 20 ml</t>
  </si>
  <si>
    <t>Calamine lotion 60 ml</t>
  </si>
  <si>
    <t>cream.</t>
  </si>
  <si>
    <t>Ethambutal 400 mg.</t>
  </si>
  <si>
    <t>Fluconazole 200 mg.</t>
  </si>
  <si>
    <t>Isoniazid 100mg.</t>
  </si>
  <si>
    <t>Pyrazinamide 500 mg.</t>
  </si>
  <si>
    <t>Rifampicin 300 mg.</t>
  </si>
  <si>
    <t>Rifampicin 450 mg.</t>
  </si>
  <si>
    <t>Streptomycin 1 g</t>
  </si>
  <si>
    <t>GPO -Vir S 30</t>
  </si>
  <si>
    <t>Lamivudine 150 mg. ( 3TC )</t>
  </si>
  <si>
    <t>Nevirapine 200 mg. ( NVP )</t>
  </si>
  <si>
    <t>Efavirenz 600 mg. (EFV )</t>
  </si>
  <si>
    <t>30's</t>
  </si>
  <si>
    <t>Zidovudine 300 mg ( AZT )</t>
  </si>
  <si>
    <t>Zidovudine 10 mg/ml ( AZT )</t>
  </si>
  <si>
    <t>Nevirapine 10 mg/ml</t>
  </si>
  <si>
    <t>GPO-VIR Z 250</t>
  </si>
  <si>
    <t>Anna/R-Den</t>
  </si>
  <si>
    <t>Clotrimazole vaginal 100 mg.</t>
  </si>
  <si>
    <t>suppo.</t>
  </si>
  <si>
    <t>6's</t>
  </si>
  <si>
    <t>Silver sulfsdiazine 500 g</t>
  </si>
  <si>
    <t>Triple dry</t>
  </si>
  <si>
    <t>vassaline 450mg</t>
  </si>
  <si>
    <t>Chloramphenical ear drop 1%</t>
  </si>
  <si>
    <t>Poly-oph</t>
  </si>
  <si>
    <t>Tetracaine 0.5 %</t>
  </si>
  <si>
    <t>Terramycin</t>
  </si>
  <si>
    <t>Ethyl alcohol 70 % 450 ml</t>
  </si>
  <si>
    <t>Ethyl alcohol 90 % 450 ml</t>
  </si>
  <si>
    <t>Hydrogen peroxide 450 ml</t>
  </si>
  <si>
    <t>Lubricaint jell 50 g.</t>
  </si>
  <si>
    <t>Povidone iodine 7.5 % scrub</t>
  </si>
  <si>
    <t xml:space="preserve">Povidone iodine 10 % solution </t>
  </si>
  <si>
    <t>D-5-S/2 1000 ml</t>
  </si>
  <si>
    <t>D-5-S/3 500 ml</t>
  </si>
  <si>
    <t>D-5-W 100 ml</t>
  </si>
  <si>
    <t>Lactate 1000 ml</t>
  </si>
  <si>
    <t>เฉลี่ย3ปีย้อนหลัง</t>
  </si>
  <si>
    <t>Norfloxacin 100 mg.</t>
  </si>
  <si>
    <t>Dexamethasone 5 mg/ml 1 ml</t>
  </si>
  <si>
    <t>Dicloxacillin dry 62.5 mg/5ml</t>
  </si>
  <si>
    <t>Gemfibrozil  300 mg.</t>
  </si>
  <si>
    <t>Methimazole 5 mg.</t>
  </si>
  <si>
    <t>Tramadol 50 mg.</t>
  </si>
  <si>
    <t>Beradual Inhaler</t>
  </si>
  <si>
    <t>ที่</t>
  </si>
  <si>
    <t>ชุด</t>
  </si>
  <si>
    <t>ซอง</t>
  </si>
  <si>
    <t>Alcohol Scrub</t>
  </si>
  <si>
    <t>Aspirin 81 mg.</t>
  </si>
  <si>
    <t>Doxazosin 2 mg.</t>
  </si>
  <si>
    <t>HCTZ 25 mg.</t>
  </si>
  <si>
    <t>Simvastatin 20 mg.</t>
  </si>
  <si>
    <t>เพชรสังฆาตแคปซูล</t>
  </si>
  <si>
    <t>sac</t>
  </si>
  <si>
    <t>Insulin Mixtard 10 ml</t>
  </si>
  <si>
    <t>Insulin NPH  10 ml</t>
  </si>
  <si>
    <t>Betamethasone-N cream 5 g.</t>
  </si>
  <si>
    <t>T.A 0.1 % 5g.</t>
  </si>
  <si>
    <t>จัดซื้อจริง</t>
  </si>
  <si>
    <t>ยา NED</t>
  </si>
  <si>
    <t>ยา ED</t>
  </si>
  <si>
    <t>ยา สมุนไพร</t>
  </si>
  <si>
    <t>สัดส่วนจัดซื้อ ยา ED</t>
  </si>
  <si>
    <t>สัดส่วนจัดซื้อ ยา NED</t>
  </si>
  <si>
    <t>สัดส่วนจัดซื้อสมุนไพร</t>
  </si>
  <si>
    <t>10's</t>
  </si>
  <si>
    <t>Losartan 50 mg</t>
  </si>
  <si>
    <t>Methyldopa 250 mg</t>
  </si>
  <si>
    <t>Ibuprofen 100 mg/ 5 ml</t>
  </si>
  <si>
    <t>Lactulose</t>
  </si>
  <si>
    <t>100ml</t>
  </si>
  <si>
    <t>Clindamycin 300 mg/vial</t>
  </si>
  <si>
    <t>Tramadol 50 mg./amp</t>
  </si>
  <si>
    <t>จัดหา</t>
  </si>
  <si>
    <t>T.A 0.02 % 5g.</t>
  </si>
  <si>
    <t>มูลค่ายาสนันสนุน (  TB )</t>
  </si>
  <si>
    <t>มูลค่ายาสนันสนุน ( HIV  )</t>
  </si>
  <si>
    <t>KCL Elixir</t>
  </si>
  <si>
    <t>Calcium polystyrene sulfonate</t>
  </si>
  <si>
    <t>Clopidogrel 75 mg</t>
  </si>
  <si>
    <t>Cetirizine  syrup.</t>
  </si>
  <si>
    <t>Gripe  water</t>
  </si>
  <si>
    <t>55ml</t>
  </si>
  <si>
    <t>Oseltamivir  30 mg.</t>
  </si>
  <si>
    <t>Oseltamivir  45 mg.</t>
  </si>
  <si>
    <t>ฟ้าทะลายโจรแคปซูล</t>
  </si>
  <si>
    <t>เถาวัลย์เปรียงแคปซูล</t>
  </si>
  <si>
    <t>Amiodalone 150 mg/3 ml</t>
  </si>
  <si>
    <t>Hydralazine 20 mg/2 ml</t>
  </si>
  <si>
    <t>Insulin Mixtard Penfill 3 ml</t>
  </si>
  <si>
    <t>nebule</t>
  </si>
  <si>
    <t>20's</t>
  </si>
  <si>
    <t>Zidovudine 100 mg ( AZT )</t>
  </si>
  <si>
    <t>Lopinavir200 mg/Ritonavir</t>
  </si>
  <si>
    <t>120's</t>
  </si>
  <si>
    <t xml:space="preserve">Tenofovir 300 mg. </t>
  </si>
  <si>
    <t>Zidovudine 300 mg +Lamivudine 150 mg</t>
  </si>
  <si>
    <t>D-5-S/3 1000 ml</t>
  </si>
  <si>
    <t>SWFI   irrigation 1000 ml</t>
  </si>
  <si>
    <t>Haemacel 500 ml</t>
  </si>
  <si>
    <t>DTP-Hepatitis B</t>
  </si>
  <si>
    <t>Hepatitis B   vaccine</t>
  </si>
  <si>
    <t>BCG</t>
  </si>
  <si>
    <t>JE</t>
  </si>
  <si>
    <t>MMR</t>
  </si>
  <si>
    <t>Clarithromycin 500 mg.</t>
  </si>
  <si>
    <t>Pioglitazone 30  mg.</t>
  </si>
  <si>
    <t>ขมิ้นชันแคปซูล</t>
  </si>
  <si>
    <t>ขิงแคปซูล</t>
  </si>
  <si>
    <t>Phenytoin 250 mg/5 ml</t>
  </si>
  <si>
    <t>Pethidine 50 mg/ 1 ml</t>
  </si>
  <si>
    <t>Clonazepam 0.5 mg.</t>
  </si>
  <si>
    <t>Seretide accuhaler</t>
  </si>
  <si>
    <t>Rifampicin150 +INH100</t>
  </si>
  <si>
    <t>Gemfibrozil  600 mg.</t>
  </si>
  <si>
    <t xml:space="preserve">ORS </t>
  </si>
  <si>
    <t>300's</t>
  </si>
  <si>
    <t>200's</t>
  </si>
  <si>
    <t>Tolperisone 50 mg.</t>
  </si>
  <si>
    <t>Lidocaine 2% 20 ml</t>
  </si>
  <si>
    <t>Hista-oph</t>
  </si>
  <si>
    <t>NSS Irrigation 1000 ml</t>
  </si>
  <si>
    <t>NSS 100 ml</t>
  </si>
  <si>
    <t>NSS 1000 ml</t>
  </si>
  <si>
    <t>0.3 NaCl 500 ml</t>
  </si>
  <si>
    <t xml:space="preserve">EPI  </t>
  </si>
  <si>
    <t>cab.</t>
  </si>
  <si>
    <t>Morphine 10 mg /5ml</t>
  </si>
  <si>
    <t>Sodium Valproate 200 mg.</t>
  </si>
  <si>
    <t>Triferdine 150 mg.</t>
  </si>
  <si>
    <t xml:space="preserve">Amoxicillin 250 mg/5 mldry </t>
  </si>
  <si>
    <t>Oseltamivir  75 mg.</t>
  </si>
  <si>
    <t>Diphtheria andTetanus toxoid  0.5 ml</t>
  </si>
  <si>
    <t>Oxytocin 10u/ml 1 ml</t>
  </si>
  <si>
    <t>Benzyl benzoate 450 ml</t>
  </si>
  <si>
    <t>SMW 450ml</t>
  </si>
  <si>
    <t>450ml</t>
  </si>
  <si>
    <t>450 ml</t>
  </si>
  <si>
    <t>dT vaccine10 dose/vial</t>
  </si>
  <si>
    <t>DTP vaccine10 dose/vial</t>
  </si>
  <si>
    <t>มูลค่ายาสนันสนุน ( Vaccine  )</t>
  </si>
  <si>
    <t>รวมมูลค่าการจัดซื้อร่วมเขต</t>
  </si>
  <si>
    <t>รวมมูลค่าการจัดซื้อร่วมจังหวัด</t>
  </si>
  <si>
    <t>รวมมูลค่าการจัดซื้อGPO</t>
  </si>
  <si>
    <t>Acetylcysteine 200 mg.</t>
  </si>
  <si>
    <t>ยาหอมเทพจิตรแคปซูล</t>
  </si>
  <si>
    <t>เบญจกูลแคปซูล</t>
  </si>
  <si>
    <t>ยาธรณีสันฑะฆาต</t>
  </si>
  <si>
    <t>Rifampicin300 +INH150</t>
  </si>
  <si>
    <t xml:space="preserve">Chlorhexidine MW 0.12% </t>
  </si>
  <si>
    <t>Diethycarbamazine 300 mg.</t>
  </si>
  <si>
    <t>28's</t>
  </si>
  <si>
    <t>Phenytoin 50 mg.</t>
  </si>
  <si>
    <t>Risperidone  1 mg.</t>
  </si>
  <si>
    <t>Risperidone  2 mg.</t>
  </si>
  <si>
    <t>Sertraline 50 mg.</t>
  </si>
  <si>
    <t>Simvastatin  10 mg.</t>
  </si>
  <si>
    <t>T.A 0.1 % oral paste 1 g</t>
  </si>
  <si>
    <t>Silver sulfsdiazine 25 g</t>
  </si>
  <si>
    <t>Dextromethophan 15 mg</t>
  </si>
  <si>
    <t>Lidocaine viscous 2% 20 ml</t>
  </si>
  <si>
    <t>Betahistine 6 mg.</t>
  </si>
  <si>
    <t>Clotrimazole 1 % 20 g.</t>
  </si>
  <si>
    <t>Unison 133 ml</t>
  </si>
  <si>
    <t>Budesonide  inhaler</t>
  </si>
  <si>
    <t>ยอดรวมจัดซื้อจริง</t>
  </si>
  <si>
    <t>จำนวน</t>
  </si>
  <si>
    <t>มูลค่า</t>
  </si>
  <si>
    <t>รายการยา</t>
  </si>
  <si>
    <t>ประเภท</t>
  </si>
  <si>
    <t>อัตราการใช้ย้อนหลัง 3 ปี</t>
  </si>
  <si>
    <t>ประมาณจัดซื้อ</t>
  </si>
  <si>
    <t>Amoxicillin 875 mg.+Clavulonic acid 125 mg</t>
  </si>
  <si>
    <t>Clindamycin 300 mg.</t>
  </si>
  <si>
    <t>Cetirizine 10 mg</t>
  </si>
  <si>
    <t>ยาหอมนวโกฐ</t>
  </si>
  <si>
    <t>Berodual    Nebule</t>
  </si>
  <si>
    <t>Lamivudine syrup. ( 3TC )</t>
  </si>
  <si>
    <t>IPV</t>
  </si>
  <si>
    <t>15 รายการ</t>
  </si>
  <si>
    <t>Gentamycin cream 1%</t>
  </si>
  <si>
    <t>หลอด</t>
  </si>
  <si>
    <t>มูลค่ายาสนันสนุน ( เซรุ่ม)</t>
  </si>
  <si>
    <t>Calcium carbonate 1500 mg.</t>
  </si>
  <si>
    <t>Chlopromazine 25 mg.</t>
  </si>
  <si>
    <t>Clonazepam 2 mg.</t>
  </si>
  <si>
    <t>Haloperidol 2 mg.</t>
  </si>
  <si>
    <t>Chlorhexidine Scrub</t>
  </si>
  <si>
    <t>Clozapine 100 mg.</t>
  </si>
  <si>
    <t>D-5-S1000 ml</t>
  </si>
  <si>
    <t>Lynestrenol 0.05 mg</t>
  </si>
  <si>
    <t>Rabies Vaccine</t>
  </si>
  <si>
    <t>Sodium bicarbonate 7.5% inj.</t>
  </si>
  <si>
    <t>HPV   vaccine</t>
  </si>
  <si>
    <t>Influenza vaccine</t>
  </si>
  <si>
    <t>bOPV 20 dose/vial</t>
  </si>
  <si>
    <t>Adenosine6 mg/2 ml</t>
  </si>
  <si>
    <t>Aromatic ammonia spirit  450 ml</t>
  </si>
  <si>
    <t>Etonogestrel 68 mg</t>
  </si>
  <si>
    <t>Hydrocortisone 100 mg inj.</t>
  </si>
  <si>
    <t xml:space="preserve">Naproxen 250 mg </t>
  </si>
  <si>
    <t>Omeprazole40mg inj.</t>
  </si>
  <si>
    <t>Penicillin G benzathine inj.</t>
  </si>
  <si>
    <t>Lamivudine300 mg. ( 3TC )</t>
  </si>
  <si>
    <t>Teevir(TDF+FTC+Efavarence600 mg. )</t>
  </si>
  <si>
    <t>ลูกประคบ</t>
  </si>
  <si>
    <t>แผนจัดซื้อยาโรงพยาบาลเคียนซาปี 2562</t>
  </si>
  <si>
    <t>Ferrous Fumarate</t>
  </si>
  <si>
    <t>Fenofibrate 200mg</t>
  </si>
  <si>
    <t>Hydralazine 50 mg.</t>
  </si>
  <si>
    <t>GG. Syrup</t>
  </si>
  <si>
    <t>แก้ไอมะขามป้อม</t>
  </si>
  <si>
    <t xml:space="preserve">Nifedipine 10 mg </t>
  </si>
  <si>
    <t>Ethambutal 500 mg.</t>
  </si>
  <si>
    <t>Manidipine 20 mg.</t>
  </si>
  <si>
    <t>8 รายการ</t>
  </si>
  <si>
    <t>วสอ</t>
  </si>
  <si>
    <t>30 รายการ</t>
  </si>
  <si>
    <t>52 รายการ</t>
  </si>
  <si>
    <t>69 รายการ</t>
  </si>
  <si>
    <t>แผนประมาณการใช้ยาสมุนไพร ประจำปี 2562 ของ CUP/รพ./สสอ....เคียนซา.....................</t>
  </si>
  <si>
    <t>(ให้กรอกข้อมูลลงในไฟล์ ดาวน์โหลดจาก ftp งานแพทย์แผนไทย/2562_แผนประมาณการใช้ยาสมุนไพรปี 2562 /แผนประมาณการใช้ยาสมุนไพรปี 2562.xls )</t>
  </si>
  <si>
    <t>(และดำเนินการจัดส่งกลับที่ สสจ.ที่ ftp งานแพทย์แผนไทย/ส่งแผนประมาณการใช้ยาสมุนไพรปี 2561/แผนประมาณการใช้ยาสมุนไพรปี 2561-ชื่ออำเภอ.xls)</t>
  </si>
  <si>
    <t>ชื่อยา</t>
  </si>
  <si>
    <t>ความแรง</t>
  </si>
  <si>
    <t>การบริหารงบประมาณ</t>
  </si>
  <si>
    <t>ประมาณการอัตราการใช้ ปี 2562</t>
  </si>
  <si>
    <t>ประมาณการจำนวนจัดหาแยกรายไตรมาศ</t>
  </si>
  <si>
    <t>มูลค่าประมาณการปี 2562</t>
  </si>
  <si>
    <t>ต.ค.-ธ.ค.61</t>
  </si>
  <si>
    <t>ม.ค.-มี.ค.62</t>
  </si>
  <si>
    <t>เม.ย.-มิ.ย.62</t>
  </si>
  <si>
    <t>ก.ค.-ก.ย.62</t>
  </si>
  <si>
    <t>500 มิลลิกรัม</t>
  </si>
  <si>
    <t>60 แคปซูล</t>
  </si>
  <si>
    <t>ยาเดี่ยว</t>
  </si>
  <si>
    <t>50</t>
  </si>
  <si>
    <t>500 แคปซูล</t>
  </si>
  <si>
    <t>400</t>
  </si>
  <si>
    <t>55</t>
  </si>
  <si>
    <t>400 มิลลิกรัม</t>
  </si>
  <si>
    <t>450</t>
  </si>
  <si>
    <t>350</t>
  </si>
  <si>
    <t>มะระขี้นกแคปซูล</t>
  </si>
  <si>
    <t>จันทน์ลีลาแคปซูล</t>
  </si>
  <si>
    <t>ยาตำรับ</t>
  </si>
  <si>
    <t>60</t>
  </si>
  <si>
    <t>120</t>
  </si>
  <si>
    <t>30 กรัม</t>
  </si>
  <si>
    <t>ประสะมะแว้งแคปซูล</t>
  </si>
  <si>
    <t>200 มิลลิกรัม</t>
  </si>
  <si>
    <t xml:space="preserve">ยาตำรับ </t>
  </si>
  <si>
    <t>85</t>
  </si>
  <si>
    <t>65</t>
  </si>
  <si>
    <t>สหัสธาราแคปซูล</t>
  </si>
  <si>
    <t>ยาเหลืองปิดสมุทร</t>
  </si>
  <si>
    <t>10 แคปซูล</t>
  </si>
  <si>
    <t>12</t>
  </si>
  <si>
    <t>15 กรัม</t>
  </si>
  <si>
    <t>ยาผง</t>
  </si>
  <si>
    <t>ยาประสะไพล</t>
  </si>
  <si>
    <t>15</t>
  </si>
  <si>
    <t>ยาอมมะแว้ง</t>
  </si>
  <si>
    <t>5 กรัม</t>
  </si>
  <si>
    <t>ยาผง (รอปรับรูปแบบ)</t>
  </si>
  <si>
    <t>ยาชงรางจืด</t>
  </si>
  <si>
    <t>รางจืดอบแห้ง 100 % (3 กรัม)</t>
  </si>
  <si>
    <t>1 x 10 ซอง</t>
  </si>
  <si>
    <t>ยาชง</t>
  </si>
  <si>
    <t>ยาชงหญ้าดอกขาว</t>
  </si>
  <si>
    <t>ผงหญ้าดอกขาว 100% (2 กรัม)</t>
  </si>
  <si>
    <t>200 กรัม</t>
  </si>
  <si>
    <t>ลูก</t>
  </si>
  <si>
    <t>ยาใช้ภายนอก</t>
  </si>
  <si>
    <t>ขวด</t>
  </si>
  <si>
    <t>20 กรัม</t>
  </si>
  <si>
    <t xml:space="preserve">ยาหม่องไพล </t>
  </si>
  <si>
    <t>ยามะเร็ง (ยาชุด)</t>
  </si>
  <si>
    <t>กระเจี๊ยบแดง</t>
  </si>
  <si>
    <t>กลีบเลี้ยง</t>
  </si>
  <si>
    <t>Kg.</t>
  </si>
  <si>
    <t>วัตถุดิบสมุนไพร</t>
  </si>
  <si>
    <t>เหง้า</t>
  </si>
  <si>
    <t>กานพลู</t>
  </si>
  <si>
    <t>ดอกตูม (ดอกที่โตเต็มที่ แต่ยังไม่บาน)</t>
  </si>
  <si>
    <t>กำแพงเจ็ดชั้น</t>
  </si>
  <si>
    <t>เถา</t>
  </si>
  <si>
    <t>เกสรบัวหลวง</t>
  </si>
  <si>
    <t>เกสรตัวผู้แห้งของดอกบัวหลวง</t>
  </si>
  <si>
    <t>แก่น</t>
  </si>
  <si>
    <t xml:space="preserve">โกฐจุฬาลัมพา </t>
  </si>
  <si>
    <t>ใบและเรือนยอด (ที่มีดอก) แห้ง</t>
  </si>
  <si>
    <t>ราก</t>
  </si>
  <si>
    <t>ขมิ้นอ้อย</t>
  </si>
  <si>
    <t>ข่า</t>
  </si>
  <si>
    <t>ข้าวเย็นใต้</t>
  </si>
  <si>
    <t>เหง้าใต้ดิน (ขาว)</t>
  </si>
  <si>
    <t>ข้าวเย็นเหนือ</t>
  </si>
  <si>
    <t>เหง้าใต้ดิน (แดง)</t>
  </si>
  <si>
    <t>ขิง</t>
  </si>
  <si>
    <t>เหง้าแก่</t>
  </si>
  <si>
    <t>คำฝอย</t>
  </si>
  <si>
    <t>กลีบดอก</t>
  </si>
  <si>
    <t>คูณ</t>
  </si>
  <si>
    <t>เนื้อในฝักแก่</t>
  </si>
  <si>
    <t>โคคลาน</t>
  </si>
  <si>
    <t>เนื้อไม้</t>
  </si>
  <si>
    <t>เจตมูลเพลิงแดง</t>
  </si>
  <si>
    <t>ช้าพลูทั้งห้า</t>
  </si>
  <si>
    <t>ใบ ดอก ผล (ลูก) ต้น และราก</t>
  </si>
  <si>
    <t>ดีเกลือฝรั่ง</t>
  </si>
  <si>
    <t>ดีปลี</t>
  </si>
  <si>
    <t>ผลที่แก่จัดแต่ยังไม่สุก</t>
  </si>
  <si>
    <t>ใบ</t>
  </si>
  <si>
    <t>เถาวัลย์เปรียง</t>
  </si>
  <si>
    <t>เถาเอ็นอ่อน</t>
  </si>
  <si>
    <t>ทองพันชั่งทั้งห้า</t>
  </si>
  <si>
    <t>เทียนดำ</t>
  </si>
  <si>
    <t>เมล็ด</t>
  </si>
  <si>
    <t>เทียนแดง</t>
  </si>
  <si>
    <t>ฝาง</t>
  </si>
  <si>
    <t>พริกไทยดำ</t>
  </si>
  <si>
    <t>ผลแห้งแก่จัดแต่ยังไม่สุกทั้งเปลือก</t>
  </si>
  <si>
    <t>ไพล</t>
  </si>
  <si>
    <t>เหง้าสดแก่จัด</t>
  </si>
  <si>
    <t>มะกรูด</t>
  </si>
  <si>
    <t>ผิวผลชั้นนอก</t>
  </si>
  <si>
    <t>มะกา</t>
  </si>
  <si>
    <t>มะขามป้อม</t>
  </si>
  <si>
    <t>ผล</t>
  </si>
  <si>
    <t>มะตูม</t>
  </si>
  <si>
    <t>มะแว้งต้น</t>
  </si>
  <si>
    <t>ผลแก่</t>
  </si>
  <si>
    <t>มังคุด</t>
  </si>
  <si>
    <t>เปลือกผลแก่ ยางจากผล</t>
  </si>
  <si>
    <t>ยาดำ</t>
  </si>
  <si>
    <t>เคี่ยวน้ำยางสีเหลืองจากใบ</t>
  </si>
  <si>
    <t>หัว</t>
  </si>
  <si>
    <t>สมอไทย</t>
  </si>
  <si>
    <t>สมอพิเภก</t>
  </si>
  <si>
    <t>สะค้าน</t>
  </si>
  <si>
    <t>สารส้มสะตุ</t>
  </si>
  <si>
    <t>หัวร้อยรู</t>
  </si>
  <si>
    <t>ใบส้มป่อย</t>
  </si>
  <si>
    <t>เหงือกปลาหมอ</t>
  </si>
  <si>
    <t>ดองดึง</t>
  </si>
  <si>
    <t>60 's</t>
  </si>
  <si>
    <t>500 's</t>
  </si>
  <si>
    <t>10 's</t>
  </si>
  <si>
    <t>เซรุ่มงูเขียวหางไหม้</t>
  </si>
  <si>
    <t>Atorvastatin  40 mg.</t>
  </si>
  <si>
    <t>Vial.</t>
  </si>
  <si>
    <t>Diphtheria andTetanus toxoid  10 ml</t>
  </si>
  <si>
    <t>ลงชื่อ................................................ผู้จัดทำ</t>
  </si>
  <si>
    <t>ลงชื่อ................................................ผู้เห็นชอบ</t>
  </si>
  <si>
    <t>ลงชื่อ................................................ผู้อนุมัติ</t>
  </si>
  <si>
    <t>(...นางสาวยศธสร..วิศิษฎ์วุฒิพงศ์...)</t>
  </si>
  <si>
    <t>(.....นายศุภัช..........จันทร์ถมยา.....)</t>
  </si>
  <si>
    <t>(........................................................)</t>
  </si>
  <si>
    <t>ตำแหน่ง.....หัวหน้าฝ่ายเภสัชกรรมชุมชน................</t>
  </si>
  <si>
    <t>ตำแหน่ง ผู้อำนวยโรงพยาบาลเคียนซา</t>
  </si>
  <si>
    <t>ตำแหน่ง.................................................</t>
  </si>
  <si>
    <t>ว/ด/ป….............................</t>
  </si>
  <si>
    <t>ว/ด/ป.................................................</t>
  </si>
  <si>
    <t>ว/ด/ป….29..ตุลาคม..2561...</t>
  </si>
  <si>
    <t>รวมมูลค่าการจัดซื้อ</t>
  </si>
  <si>
    <t>แผนจัดซื้อวัสดุการแพทย์โรงพยาบาลเคียนซาปี 2562</t>
  </si>
  <si>
    <t>งานเทคนิคการแพทย์  โรงพยาบาลเคียนซา จังหวัดสุราษฎร์ธานี</t>
  </si>
  <si>
    <t>ประจำปีงบประมาณ 2562</t>
  </si>
  <si>
    <t>รายการ</t>
  </si>
  <si>
    <t>จำนวนจัดหา</t>
  </si>
  <si>
    <t>Glucose</t>
  </si>
  <si>
    <t>Test</t>
  </si>
  <si>
    <t>BUN</t>
  </si>
  <si>
    <t>Creatinine</t>
  </si>
  <si>
    <t>Uric acid</t>
  </si>
  <si>
    <t>Cholesterol</t>
  </si>
  <si>
    <t>Triglyceride</t>
  </si>
  <si>
    <t>HDL</t>
  </si>
  <si>
    <t>LDL</t>
  </si>
  <si>
    <t>Calcium</t>
  </si>
  <si>
    <t>Phosphorus</t>
  </si>
  <si>
    <t>Maegnesium</t>
  </si>
  <si>
    <t>Total protein</t>
  </si>
  <si>
    <t>Albumin</t>
  </si>
  <si>
    <t>Total bilirubin</t>
  </si>
  <si>
    <t>Direct bilirubin</t>
  </si>
  <si>
    <t>AST</t>
  </si>
  <si>
    <t>ALT</t>
  </si>
  <si>
    <t>ลงชื่อ .......................................................ผู้จัดทำ</t>
  </si>
  <si>
    <t>ลงชื่อ .............................................................ผู้เห็นชอบ</t>
  </si>
  <si>
    <t>ลงชื่อ ...........................................................................ผู้อนุมัติ</t>
  </si>
  <si>
    <t>(นางจิรภา  จุลพูล)</t>
  </si>
  <si>
    <t>(นายศุภัช  จันทร์ถมยา)</t>
  </si>
  <si>
    <t xml:space="preserve">      </t>
  </si>
  <si>
    <t xml:space="preserve">          (............................................................................)</t>
  </si>
  <si>
    <t>ตำแหน่ง  หัวหน้างานเทคนิคการแพทย์</t>
  </si>
  <si>
    <t>ตำแหน่ง นายแพทย์ชำนาญการพิเศษ รักษาการในตำแหน่ง</t>
  </si>
  <si>
    <t xml:space="preserve">       ตำแหน่ง นายแพทย์สาธารณสุขจังหวัดสุราษฎร์ธานี</t>
  </si>
  <si>
    <t>ผู้อำนวยการโรงพยาบาลเคียนซา</t>
  </si>
  <si>
    <t>วันที่........เดือน ........................ พ.ศ. ...............</t>
  </si>
  <si>
    <t>วันที่..........เดือน ...................................... พ.ศ. ...............</t>
  </si>
  <si>
    <t xml:space="preserve">                       วันที่................เดือน ...................................... พ.ศ. ...............</t>
  </si>
  <si>
    <t>ALP</t>
  </si>
  <si>
    <t>HbA1C</t>
  </si>
  <si>
    <t>CBC</t>
  </si>
  <si>
    <t>UA</t>
  </si>
  <si>
    <t>Na</t>
  </si>
  <si>
    <t>K</t>
  </si>
  <si>
    <t>Cl</t>
  </si>
  <si>
    <t>CO2</t>
  </si>
  <si>
    <t>FT3</t>
  </si>
  <si>
    <t>FT4</t>
  </si>
  <si>
    <t>TSH</t>
  </si>
  <si>
    <t>Strip DTX</t>
  </si>
  <si>
    <t>Box</t>
  </si>
  <si>
    <t>เข็มเจาะปลายนิ้ว</t>
  </si>
  <si>
    <t>Sputum container</t>
  </si>
  <si>
    <t>ชิ้น</t>
  </si>
  <si>
    <t>Urine strip 2 P</t>
  </si>
  <si>
    <t>Urine strip 7 P</t>
  </si>
  <si>
    <t>Determine HIV 1/2</t>
  </si>
  <si>
    <t>Serum tube</t>
  </si>
  <si>
    <t>HCV</t>
  </si>
  <si>
    <t>HBsAg</t>
  </si>
  <si>
    <t>HBsAb</t>
  </si>
  <si>
    <t xml:space="preserve">Urine cell </t>
  </si>
  <si>
    <t>Trop T</t>
  </si>
  <si>
    <t>กล่องทิ้งข็ม</t>
  </si>
  <si>
    <t>FOB</t>
  </si>
  <si>
    <t>Syphilis cassete</t>
  </si>
  <si>
    <t>DCIP</t>
  </si>
  <si>
    <t>OF</t>
  </si>
  <si>
    <t>Lithium heparin</t>
  </si>
  <si>
    <t>Micro EDTA</t>
  </si>
  <si>
    <t>K3 EDTA</t>
  </si>
  <si>
    <t>น้ำยาย้อม CBC</t>
  </si>
  <si>
    <t>น้ำยาย้อม AFB</t>
  </si>
  <si>
    <t>น้ำยาย้อม Gram</t>
  </si>
  <si>
    <t>ดินน้ำมัน</t>
  </si>
  <si>
    <t>Centrifuge tube</t>
  </si>
  <si>
    <t>Urine container</t>
  </si>
  <si>
    <t>Blue tip</t>
  </si>
  <si>
    <t>Pack</t>
  </si>
  <si>
    <t>Yellow tip</t>
  </si>
  <si>
    <t>Hematocrit red tube</t>
  </si>
  <si>
    <t>Anti-D</t>
  </si>
  <si>
    <t>Anti-A</t>
  </si>
  <si>
    <t>Anti-B</t>
  </si>
  <si>
    <t>THC</t>
  </si>
  <si>
    <t>Methamphetamine</t>
  </si>
  <si>
    <t>UPT</t>
  </si>
  <si>
    <t xml:space="preserve">Slide ฝ้า </t>
  </si>
  <si>
    <t>RPR carbon</t>
  </si>
  <si>
    <t xml:space="preserve">Bilirubin control </t>
  </si>
  <si>
    <t>Bilirubin STD</t>
  </si>
  <si>
    <t>Test tube</t>
  </si>
  <si>
    <t>Parafilm</t>
  </si>
  <si>
    <t>หลอดไฟกล้องฯ 6V30W</t>
  </si>
  <si>
    <t>แผนจัดซื้อเวชภัณฑ์มิใช่ยาโรงพยาบาลเคียนซาปี 2562</t>
  </si>
  <si>
    <t>ขนาด</t>
  </si>
  <si>
    <t>ข้อมูลย้อนหลัง 3 ปี</t>
  </si>
  <si>
    <t>Arm sling</t>
  </si>
  <si>
    <t>No.S</t>
  </si>
  <si>
    <t>No.M</t>
  </si>
  <si>
    <t>No.L</t>
  </si>
  <si>
    <t>No.XL</t>
  </si>
  <si>
    <t xml:space="preserve">Autoclave tape </t>
  </si>
  <si>
    <t>3/4"</t>
  </si>
  <si>
    <t>ม้วน</t>
  </si>
  <si>
    <t>14</t>
  </si>
  <si>
    <t>Chromic catgut with needle</t>
  </si>
  <si>
    <t>No. 1/0</t>
  </si>
  <si>
    <t>โหล</t>
  </si>
  <si>
    <t>No. 2/0</t>
  </si>
  <si>
    <t>No. 4/0</t>
  </si>
  <si>
    <t>No. 5/0</t>
  </si>
  <si>
    <t>Daflon Nylon</t>
  </si>
  <si>
    <t>เส้น</t>
  </si>
  <si>
    <t>No. 3/0</t>
  </si>
  <si>
    <t xml:space="preserve">Elastic bandage </t>
  </si>
  <si>
    <t>3"</t>
  </si>
  <si>
    <t>4"</t>
  </si>
  <si>
    <t>6"</t>
  </si>
  <si>
    <t xml:space="preserve">Endotracheal tube </t>
  </si>
  <si>
    <t>No. 2.5</t>
  </si>
  <si>
    <t>No. 3</t>
  </si>
  <si>
    <t>No. 3.5</t>
  </si>
  <si>
    <t>No. 4</t>
  </si>
  <si>
    <t>No. 4.5</t>
  </si>
  <si>
    <t>No. 5</t>
  </si>
  <si>
    <t>No. 5.5</t>
  </si>
  <si>
    <t>No. 6</t>
  </si>
  <si>
    <t>No. 6.5</t>
  </si>
  <si>
    <t>No. 7</t>
  </si>
  <si>
    <t>No. 7.5</t>
  </si>
  <si>
    <t>No. 8</t>
  </si>
  <si>
    <t>Eye pads</t>
  </si>
  <si>
    <t>Eye Shield ขวา</t>
  </si>
  <si>
    <t>Eye Shield ซ้าย</t>
  </si>
  <si>
    <t>Extension tube 18"</t>
  </si>
  <si>
    <t xml:space="preserve">           (...นางรื่นจิต   เพชรชิต...)</t>
  </si>
  <si>
    <t xml:space="preserve">      (.....นายศุภัช..........จันทร์ถมยา.....)</t>
  </si>
  <si>
    <t xml:space="preserve">   (........................................................)</t>
  </si>
  <si>
    <t>ตำแหน่ง.....หัวหน้ากลุ่มการพยาบาล.......</t>
  </si>
  <si>
    <t>ตำแหน่ง........................................................</t>
  </si>
  <si>
    <t>Finger splint</t>
  </si>
  <si>
    <t>3/4x18"</t>
  </si>
  <si>
    <t>12 อัน</t>
  </si>
  <si>
    <t>Foley's catheter</t>
  </si>
  <si>
    <t>No. 10</t>
  </si>
  <si>
    <t>No. 14</t>
  </si>
  <si>
    <t>No. 16</t>
  </si>
  <si>
    <t>No. 18</t>
  </si>
  <si>
    <t xml:space="preserve">Gauze bandage </t>
  </si>
  <si>
    <t>2"x6 yds</t>
  </si>
  <si>
    <t>3"x6 yds</t>
  </si>
  <si>
    <t>6"x6 yds</t>
  </si>
  <si>
    <t xml:space="preserve">Guaze พับ </t>
  </si>
  <si>
    <t>3"x3"</t>
  </si>
  <si>
    <t>5's</t>
  </si>
  <si>
    <t>Guaze ม้วน 3 ท่อน</t>
  </si>
  <si>
    <t>3 ท่อน</t>
  </si>
  <si>
    <t>36's</t>
  </si>
  <si>
    <t xml:space="preserve">Top  gauze </t>
  </si>
  <si>
    <t>3"x6"</t>
  </si>
  <si>
    <t>1's</t>
  </si>
  <si>
    <t>6"x8"</t>
  </si>
  <si>
    <t>6"x12"</t>
  </si>
  <si>
    <t xml:space="preserve">Hard Collar </t>
  </si>
  <si>
    <t>No.3</t>
  </si>
  <si>
    <t>อัน</t>
  </si>
  <si>
    <t>No.4</t>
  </si>
  <si>
    <t>No.5</t>
  </si>
  <si>
    <t>Heprin lock</t>
  </si>
  <si>
    <t>Mask</t>
  </si>
  <si>
    <t>Micropore</t>
  </si>
  <si>
    <t>1/2:x 10 yds</t>
  </si>
  <si>
    <t>24's</t>
  </si>
  <si>
    <t>I.V Catheter</t>
  </si>
  <si>
    <t>No. 18x3/4"</t>
  </si>
  <si>
    <t>No. 20x 1.5"</t>
  </si>
  <si>
    <t>No. 22x1"</t>
  </si>
  <si>
    <t>No. 24x3/4"</t>
  </si>
  <si>
    <t>No. 26</t>
  </si>
  <si>
    <t>N.G Tube</t>
  </si>
  <si>
    <t>No. 12</t>
  </si>
  <si>
    <t>SeT IV child</t>
  </si>
  <si>
    <t>Set IV adult</t>
  </si>
  <si>
    <t>Suction catheter</t>
  </si>
  <si>
    <t>Sofra Tolle</t>
  </si>
  <si>
    <t>แผ่น</t>
  </si>
  <si>
    <t xml:space="preserve">Disp. Syringe </t>
  </si>
  <si>
    <t>1 ml</t>
  </si>
  <si>
    <t>กล่อง</t>
  </si>
  <si>
    <t>3 ml</t>
  </si>
  <si>
    <t>5 ml</t>
  </si>
  <si>
    <t>10 ml</t>
  </si>
  <si>
    <t>20 ml</t>
  </si>
  <si>
    <t>50 ml</t>
  </si>
  <si>
    <t>Syringe Irrigate</t>
  </si>
  <si>
    <t>Sterile testclass 5</t>
  </si>
  <si>
    <t xml:space="preserve">Transpore plaster </t>
  </si>
  <si>
    <t>1/2"x 10 yds</t>
  </si>
  <si>
    <t>1"x 10 yds</t>
  </si>
  <si>
    <t xml:space="preserve">Waterproof plaster </t>
  </si>
  <si>
    <t xml:space="preserve">Three way </t>
  </si>
  <si>
    <t>Urgoderm</t>
  </si>
  <si>
    <t>Urine bag</t>
  </si>
  <si>
    <t>ถุง</t>
  </si>
  <si>
    <t>ผ้ายึดแบบมีกาว 2"</t>
  </si>
  <si>
    <t>สำลีรองเฝือก</t>
  </si>
  <si>
    <t>เฝือกสำเร็จรูป</t>
  </si>
  <si>
    <t>ปรอทวัดไข้ทางปาก</t>
  </si>
  <si>
    <t>ใบมีดผ่าตัด</t>
  </si>
  <si>
    <t>No. 11</t>
  </si>
  <si>
    <t>No. 15</t>
  </si>
  <si>
    <t>ลูกสูบยางแดง</t>
  </si>
  <si>
    <t>No. 1</t>
  </si>
  <si>
    <t>สำลีก้อนเล็ก 0.35 g</t>
  </si>
  <si>
    <t>สำลีก้อนเล็ก 1.45 g</t>
  </si>
  <si>
    <t>2 's</t>
  </si>
  <si>
    <t>5 's</t>
  </si>
  <si>
    <t>20 's</t>
  </si>
  <si>
    <t>สำลีม้วน</t>
  </si>
  <si>
    <t>450 g</t>
  </si>
  <si>
    <t>สำลี0.35gชุบ Alcohol</t>
  </si>
  <si>
    <t>40 's</t>
  </si>
  <si>
    <t>หมวก</t>
  </si>
  <si>
    <t>50 's</t>
  </si>
  <si>
    <t>ไม้พันสำลีขนาดใหญ่</t>
  </si>
  <si>
    <t>แก้วตวงยาน้ำ</t>
  </si>
  <si>
    <t>ถ้วยยาเม็ด</t>
  </si>
  <si>
    <t>เข็ม</t>
  </si>
  <si>
    <t>No. 18x1"</t>
  </si>
  <si>
    <t>No. 18x1.5"</t>
  </si>
  <si>
    <t>No. 21x1"</t>
  </si>
  <si>
    <t>No. 21x1.5"</t>
  </si>
  <si>
    <t>No. 23x1"</t>
  </si>
  <si>
    <t>No. 23x1.5"</t>
  </si>
  <si>
    <t>No. 24x1"</t>
  </si>
  <si>
    <t>No. 24x1.5"</t>
  </si>
  <si>
    <t>No. 25x1"</t>
  </si>
  <si>
    <t>No. 25x1.5"</t>
  </si>
  <si>
    <t>No. 26x0.5"</t>
  </si>
  <si>
    <t>ถุงมือ</t>
  </si>
  <si>
    <t>No. S</t>
  </si>
  <si>
    <t>No. M</t>
  </si>
  <si>
    <t>No. SS</t>
  </si>
  <si>
    <t>ถุงมือผ่าตัดชนิดฆ่าเชื้อ</t>
  </si>
  <si>
    <t>คู่</t>
  </si>
  <si>
    <t>Ultrasound jell</t>
  </si>
  <si>
    <t>5 L</t>
  </si>
  <si>
    <t>gallon</t>
  </si>
  <si>
    <t xml:space="preserve">ซอง sterile </t>
  </si>
  <si>
    <t>2"</t>
  </si>
  <si>
    <t>10"</t>
  </si>
  <si>
    <t>ซอง sterile  ช้อนขอบ</t>
  </si>
  <si>
    <t>ซอง sterile ช้อนขอบ</t>
  </si>
  <si>
    <t>14"</t>
  </si>
  <si>
    <t>38 รายการ</t>
  </si>
  <si>
    <t>Vitamin B6 50 mg.</t>
  </si>
  <si>
    <t>แผนจัดซื้อเวชภัณฑ์ที่มิใช่ยา ประเภทวัสดุทันตกรรม</t>
  </si>
  <si>
    <t>ฝ่ายทันตสาธารณสุข   โรงพยาบาลเคียนซา จังหวัสุราษฎร์ธานีประจำปีงบประมาณ 2562</t>
  </si>
  <si>
    <t>รายการเวชภัณฑ์ที่มิใช่ยา</t>
  </si>
  <si>
    <t>ขนาดบรรจุ หน่วยนับ</t>
  </si>
  <si>
    <t>อัตราใช้ย้อนหลัง 3 ปี</t>
  </si>
  <si>
    <t>ประมาณการใช้ปี 2562</t>
  </si>
  <si>
    <t>ปริมาณคงคลังยกมา</t>
  </si>
  <si>
    <t>ปริมาณการจัดซื้อปี 2562</t>
  </si>
  <si>
    <t>ราคา/หน่วย (บาท)</t>
  </si>
  <si>
    <t>ประมาณการจัดซื้อปี 2561 (บาท)</t>
  </si>
  <si>
    <t>งวดที่ 1 (ต.ค.-ธ.ค.)</t>
  </si>
  <si>
    <t>งวดที่ 2  (ม.ค.-มึ.ค.)</t>
  </si>
  <si>
    <t>งวดที่ 3 (เม.ย.-มิ.ย.)</t>
  </si>
  <si>
    <t>งวดที่ 4 (ก.ค.-ก.ย.)</t>
  </si>
  <si>
    <t>เฉลี่ยสามปีย้อนหลัง</t>
  </si>
  <si>
    <t>ปี 2559</t>
  </si>
  <si>
    <t>ปี 2560</t>
  </si>
  <si>
    <t>ปี 2561</t>
  </si>
  <si>
    <t>มูลค่า(บาท)</t>
  </si>
  <si>
    <t>Alginate</t>
  </si>
  <si>
    <t>Articaine  4%</t>
  </si>
  <si>
    <t>Bonding  Agent</t>
  </si>
  <si>
    <t>Carbide Fissure Bur</t>
  </si>
  <si>
    <t>ตัว</t>
  </si>
  <si>
    <t>Carbide Round Bur</t>
  </si>
  <si>
    <t xml:space="preserve"> </t>
  </si>
  <si>
    <t>Composite  A2</t>
  </si>
  <si>
    <t>Composite  A3</t>
  </si>
  <si>
    <t>Composite  A3.5</t>
  </si>
  <si>
    <t>Dental Film</t>
  </si>
  <si>
    <t>Diamond fissure bur</t>
  </si>
  <si>
    <t>Diamond flame finishing bur</t>
  </si>
  <si>
    <t>Diamond round bur</t>
  </si>
  <si>
    <t>Diamond round fiinishing bur</t>
  </si>
  <si>
    <t>Disinfecting towlletters.</t>
  </si>
  <si>
    <t>กระปุก</t>
  </si>
  <si>
    <t>Etching  Agent</t>
  </si>
  <si>
    <t>Evacuation cleanser</t>
  </si>
  <si>
    <t>แกลลอน</t>
  </si>
  <si>
    <t>Fluoride varnish</t>
  </si>
  <si>
    <t>G27 dental needle  Long</t>
  </si>
  <si>
    <t>G27 dental needle  Shot</t>
  </si>
  <si>
    <t>Gel Foam</t>
  </si>
  <si>
    <t>Glass Ionomer</t>
  </si>
  <si>
    <t>Iodophore</t>
  </si>
  <si>
    <t>Lidocaine 2%</t>
  </si>
  <si>
    <t xml:space="preserve">Mandrel </t>
  </si>
  <si>
    <t>ก้าน</t>
  </si>
  <si>
    <t>Microapplicator</t>
  </si>
  <si>
    <t>Mixing  tips</t>
  </si>
  <si>
    <t>Mouth Mirror</t>
  </si>
  <si>
    <t>Oil  Spray</t>
  </si>
  <si>
    <t>กระป๋อง</t>
  </si>
  <si>
    <t>PIP</t>
  </si>
  <si>
    <t>Polyether Impression Material</t>
  </si>
  <si>
    <t>Rubber Cup</t>
  </si>
  <si>
    <t>Saliva Ejector</t>
  </si>
  <si>
    <t>Sealant</t>
  </si>
  <si>
    <t>Stone type II</t>
  </si>
  <si>
    <t>Surgical Carbide bur</t>
  </si>
  <si>
    <t xml:space="preserve">Topical Anesthesia </t>
  </si>
  <si>
    <t>Wedge  No. L</t>
  </si>
  <si>
    <t>Wedge  No. M</t>
  </si>
  <si>
    <t>Wedge  No.S</t>
  </si>
  <si>
    <t>White stone finishing bur</t>
  </si>
  <si>
    <t>น้ำยาล้างฟิล์ม</t>
  </si>
  <si>
    <t>ผ้าเจาะกลาง</t>
  </si>
  <si>
    <t>ผ้าห่อเครื่องมือ</t>
  </si>
  <si>
    <t>เสื้อกาวน์</t>
  </si>
  <si>
    <t>แผนจัดซื้อวัสดุทางการแพทย์  โรงพยาบาลเคียนซาปี 2562</t>
  </si>
  <si>
    <t>กระดาษ NST</t>
  </si>
  <si>
    <t>พับ</t>
  </si>
  <si>
    <t>กระดาษ EKG</t>
  </si>
  <si>
    <t>กระดาษ U/S</t>
  </si>
  <si>
    <t>กระดาษ Defib(Thermal)</t>
  </si>
  <si>
    <t>กระดาษเครื่อง BP สอดแขน</t>
  </si>
  <si>
    <t>Mask N.95</t>
  </si>
  <si>
    <t>cuff BP ผู้ใหญ่ธรรมดา</t>
  </si>
  <si>
    <t xml:space="preserve">cuff BP ผู้ใหญ่ธรรมดา อ้วน </t>
  </si>
  <si>
    <t>cuff BP เด็กโต ธรรมดา</t>
  </si>
  <si>
    <t>cuff BP เด็กเล็ก ธรรมดา</t>
  </si>
  <si>
    <t>cuff BP ดิจิตอล คนอ้วน</t>
  </si>
  <si>
    <t>cuff BP ดิจิตอล ผู้ใหญ่</t>
  </si>
  <si>
    <t>cuff BP ดิจิตอล เด็กโต</t>
  </si>
  <si>
    <t>cuff BP ดิจิตอล เด็กเล็ก</t>
  </si>
  <si>
    <t>Umbilical cath N.5</t>
  </si>
  <si>
    <t>Umbilical cath N.8</t>
  </si>
  <si>
    <t>เชือกผูก Tube</t>
  </si>
  <si>
    <t>ลูกบีบ BP ธรรมดา</t>
  </si>
  <si>
    <t>สาย ICD No.26</t>
  </si>
  <si>
    <t>สาย ICD No.28</t>
  </si>
  <si>
    <t>สาย ICD No.30</t>
  </si>
  <si>
    <t>สาย ICD No.32</t>
  </si>
  <si>
    <t>สาย ICD No.34</t>
  </si>
  <si>
    <t>สาย ICD No.36</t>
  </si>
  <si>
    <t>ปรอทวัดไข้ดิจิตอล</t>
  </si>
  <si>
    <t xml:space="preserve">หมวก Dispose </t>
  </si>
  <si>
    <t>แว่นตานิรภัย</t>
  </si>
  <si>
    <t>Face shield</t>
  </si>
  <si>
    <t>Adapter จอLED เครื่องซาวน์</t>
  </si>
  <si>
    <t>Finger Tip ต่อ Suction</t>
  </si>
  <si>
    <t>ข้อต่อสาย Suction (ตัวหนอน)</t>
  </si>
  <si>
    <t>EKG cream</t>
  </si>
  <si>
    <t>gell D-fib</t>
  </si>
  <si>
    <t>ป้ายผูกข้อมือผู้ใหญ่สีชมพู</t>
  </si>
  <si>
    <t>ป้ายผูกข้อมือผู้ใหญ่สีฟ้า</t>
  </si>
  <si>
    <t>ป้ายผูกข้อมือเด็กสีชมพู</t>
  </si>
  <si>
    <t>ป้ายผูกข้อมือเด็กสีฟ้า</t>
  </si>
  <si>
    <t>สายรัด Long Bord</t>
  </si>
  <si>
    <t>หมอน</t>
  </si>
  <si>
    <t>ไม้เคาะเข่า</t>
  </si>
  <si>
    <t>ถุงซิบใส่ศพ</t>
  </si>
  <si>
    <t>เอี๊ยม</t>
  </si>
  <si>
    <t>กระเปาะออกซิเจน</t>
  </si>
  <si>
    <t>Skin tact</t>
  </si>
  <si>
    <t xml:space="preserve">สายยางซิลิโคน (สีขาว) 7x11 mm. </t>
  </si>
  <si>
    <t xml:space="preserve">Touniguet Latax  </t>
  </si>
  <si>
    <t>หางปลา</t>
  </si>
  <si>
    <t>PEAK Flow</t>
  </si>
  <si>
    <t>เทอร์โมมิเตอร์วัดอุณหภูมิตู้เย็น</t>
  </si>
  <si>
    <t>Retractor</t>
  </si>
  <si>
    <t>สายต่อพ่นยา</t>
  </si>
  <si>
    <t>สายยางรัดสะดือเด็ก</t>
  </si>
  <si>
    <t>ตัวกรองเชื้อ</t>
  </si>
  <si>
    <t>steto หูฟังผู้ใหญ่</t>
  </si>
  <si>
    <t>steto หูฟังเด็กโต</t>
  </si>
  <si>
    <t>Hibiban cream</t>
  </si>
  <si>
    <t>สาย Defib</t>
  </si>
  <si>
    <t>สาย EKG</t>
  </si>
  <si>
    <t>สาย Probe เครื่อง U/S</t>
  </si>
  <si>
    <t>หลอดไฟLarynxgoscope</t>
  </si>
  <si>
    <t>เสาน้ำเกลือ</t>
  </si>
  <si>
    <t>ต้น</t>
  </si>
  <si>
    <t>ถุงรองเลือด</t>
  </si>
  <si>
    <t>ถังขยะสแตนเลสกลมเท้าเหยียบไม่ใส่ลูกล้อ</t>
  </si>
  <si>
    <t>Probe NST</t>
  </si>
  <si>
    <t xml:space="preserve">สาย Cut down No.28   </t>
  </si>
  <si>
    <t xml:space="preserve">สาย Cut down No.32   </t>
  </si>
  <si>
    <t>สาย Cut down No.36</t>
  </si>
  <si>
    <t>ตัวอย่างจานอาหาร</t>
  </si>
  <si>
    <t>Mode อาหาร ชุดสาธิต</t>
  </si>
  <si>
    <t>แผ่น Electrod AED</t>
  </si>
  <si>
    <t>แผ่น Electrod pad</t>
  </si>
  <si>
    <t>เสื้อกราว์ สีฟ้า สำหรับเชื้อดื้อยา</t>
  </si>
  <si>
    <t>Mask TB 3M</t>
  </si>
  <si>
    <t>gell NST</t>
  </si>
  <si>
    <t>ท่อ ICD สั้น</t>
  </si>
  <si>
    <t>ท่อ ICD ยาว</t>
  </si>
  <si>
    <t>ชุดช่วยบริหารปอด (Triflow)</t>
  </si>
  <si>
    <t>ฟิวเตอร์ เครื่อง Suction</t>
  </si>
  <si>
    <t>Tooth Forceps 14 ซ.ม.</t>
  </si>
  <si>
    <t>Non-Tooth Forceps 14 ซ.ม.</t>
  </si>
  <si>
    <t>ถาดโลหะ7" x11"(แบบมีหลุม 2 หลุม)</t>
  </si>
  <si>
    <t>Needle Holder 16 ซ.ม.</t>
  </si>
  <si>
    <t>กรรไกรตัดไหม 15 ซ.ม.</t>
  </si>
  <si>
    <t>ด้ามมีด No.3</t>
  </si>
  <si>
    <t>Artery Clamp ตรง 20 ซ.ม.</t>
  </si>
  <si>
    <t>Artery Clamp โค้ง 11 ซ.ม. (เล็ก)</t>
  </si>
  <si>
    <t>Artery Clamp โค้ง 14 ซ.ม. (กลาง)</t>
  </si>
  <si>
    <t>Artery Clamp โค้ง 16 ซ.ม. (ใหญ่)</t>
  </si>
  <si>
    <t>Curette</t>
  </si>
  <si>
    <t>ขันสแตนเลสเส้นผ่าศูนย์กลาง19ซ.ม.</t>
  </si>
  <si>
    <t>Speculum (กลางปากเล็ก)</t>
  </si>
  <si>
    <t>Sponge Forceps 24 ซ.ม.</t>
  </si>
  <si>
    <t>กรรไกร Episiotomy 15 ซ.ม.</t>
  </si>
  <si>
    <t>กรรไกรตัด Cord 1 อัน 14 ซ.ม.</t>
  </si>
  <si>
    <t>กรรไกรตัดเนื้อ  14 ซ.ม.</t>
  </si>
  <si>
    <t>กรรไกรตัดเนื้อ 17 ซ.ม</t>
  </si>
  <si>
    <t>Probe 14 ซ.ม.</t>
  </si>
  <si>
    <t>ที่ Off Max 10 ซ.ม.</t>
  </si>
  <si>
    <t>ที่ Off Max 12 ซ.ม.</t>
  </si>
  <si>
    <t>Procto Scope ใหญ่</t>
  </si>
  <si>
    <t>Procto Scope เล็ก</t>
  </si>
  <si>
    <t>Crocodile</t>
  </si>
  <si>
    <t>Hook</t>
  </si>
  <si>
    <t>ลูกถ้วย 5 ออนซ์</t>
  </si>
  <si>
    <t>Transfer Foreep 20 cm.</t>
  </si>
  <si>
    <t>ชามรูปไต 8" สแตนเลส</t>
  </si>
  <si>
    <t>เหล็กกดลิ้น 17 cm.</t>
  </si>
  <si>
    <t>กรรไกรตัด Gauze 14 ซ.ม.</t>
  </si>
  <si>
    <t>Mask  c  Bag  เด็ก</t>
  </si>
  <si>
    <t>Mask  c  Bag ผู้ใหญ่</t>
  </si>
  <si>
    <t>สาย O2 Canular เด็ก</t>
  </si>
  <si>
    <t>สาย O2 Canular ผู้ใหญ่</t>
  </si>
  <si>
    <t>EO Gas</t>
  </si>
  <si>
    <t>ชุดพ่นยาผู้ใหญ่</t>
  </si>
  <si>
    <t>ชุดพ่นยาเด็ก</t>
  </si>
  <si>
    <t>Adson มีเขี้ยว</t>
  </si>
  <si>
    <t>Adson ไม่มีเขี้ยว</t>
  </si>
  <si>
    <t>Oral - airway  No.1</t>
  </si>
  <si>
    <t>Oral - airway  No.2</t>
  </si>
  <si>
    <t>Oral - airway  No.3</t>
  </si>
  <si>
    <t>Oral - airway  No.4</t>
  </si>
  <si>
    <t xml:space="preserve">ลูกถ้วย 6 ออนซ์   </t>
  </si>
  <si>
    <t>curretage 12 ซม.</t>
  </si>
  <si>
    <t>curretage 17 ซม.</t>
  </si>
  <si>
    <t>Spore Test ( Steam)</t>
  </si>
  <si>
    <t>Spore Test ( Eo Gas)</t>
  </si>
  <si>
    <t>สติ๊กเกอร์ติด Set</t>
  </si>
  <si>
    <t>ดวง</t>
  </si>
  <si>
    <t>แผ่นความร้อนเครื่อง ซิล 13 "</t>
  </si>
  <si>
    <t>แผ่นความร้อนเครื่อง ซิล 18 "</t>
  </si>
  <si>
    <t>เครื่องหายใจมือบีบ Ambu เด็กโต</t>
  </si>
  <si>
    <t>เครื่องหายใจมือบีบ Ambu เด็กเล็ก</t>
  </si>
  <si>
    <t>เครื่องหายใจมือบีบ Ambu ผู้ใหญ่</t>
  </si>
  <si>
    <t>ไกด์ไวด์ No.s</t>
  </si>
  <si>
    <t>ไกด์ไวด์ No.m</t>
  </si>
  <si>
    <t>ไกด์ไวด์ No.l</t>
  </si>
  <si>
    <t>ที่เจาะถุงน้ำคร่ำ 14 ซ.ม.</t>
  </si>
  <si>
    <t>Peracitic acid (ทำความสะอาดเชื้อดื้อยา)</t>
  </si>
  <si>
    <t>2% CHG in 70% Alcohol</t>
  </si>
  <si>
    <t>น้ำยาล้างเครื่องมือ Deterzym Plus</t>
  </si>
  <si>
    <t>น้ำยากันสนิมเครื่องมือ</t>
  </si>
  <si>
    <t>น้ำยาฆ่าเชื้อดื้อยา</t>
  </si>
  <si>
    <t>ถังอ๊อกซิเจนขนาดกลาง</t>
  </si>
  <si>
    <t>ถัง</t>
  </si>
  <si>
    <t>เครื่องวัดความเค็ม</t>
  </si>
  <si>
    <t>เครื่อง</t>
  </si>
  <si>
    <t>กระดาษเครื่อง EO</t>
  </si>
  <si>
    <t>Battery สำรอง Infussion pump</t>
  </si>
  <si>
    <t>ก้อน</t>
  </si>
  <si>
    <t>Battery สำรอง D-fib</t>
  </si>
  <si>
    <t>Battery สำรอง EKG</t>
  </si>
  <si>
    <t>Battery สำรอง AED</t>
  </si>
  <si>
    <t>แก๊สอ็อกซิเย่น 6 คิว</t>
  </si>
  <si>
    <t>แก๊สอ็อกซิเย่น 1.5 คิว</t>
  </si>
  <si>
    <t>ถังอ๊อกซิเจนขนาดใหญ่</t>
  </si>
</sst>
</file>

<file path=xl/styles.xml><?xml version="1.0" encoding="utf-8"?>
<styleSheet xmlns="http://schemas.openxmlformats.org/spreadsheetml/2006/main">
  <numFmts count="19">
    <numFmt numFmtId="5" formatCode="&quot; &quot;#,##0;\-&quot; &quot;#,##0"/>
    <numFmt numFmtId="6" formatCode="&quot; &quot;#,##0;[Red]\-&quot; &quot;#,##0"/>
    <numFmt numFmtId="7" formatCode="&quot; &quot;#,##0.00;\-&quot; &quot;#,##0.00"/>
    <numFmt numFmtId="8" formatCode="&quot; &quot;#,##0.00;[Red]\-&quot; &quot;#,##0.00"/>
    <numFmt numFmtId="42" formatCode="_-&quot; &quot;* #,##0_-;\-&quot; &quot;* #,##0_-;_-&quot; &quot;* &quot;-&quot;_-;_-@_-"/>
    <numFmt numFmtId="41" formatCode="_-* #,##0_-;\-* #,##0_-;_-* &quot;-&quot;_-;_-@_-"/>
    <numFmt numFmtId="44" formatCode="_-&quot; &quot;* #,##0.00_-;\-&quot; &quot;* #,##0.00_-;_-&quot; &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t&quot;฿&quot;#,##0_);\(\t&quot;฿&quot;#,##0\)"/>
    <numFmt numFmtId="171" formatCode="\t&quot;฿&quot;#,##0_);[Red]\(\t&quot;฿&quot;#,##0\)"/>
    <numFmt numFmtId="172" formatCode="\t&quot;฿&quot;#,##0.00_);\(\t&quot;฿&quot;#,##0.00\)"/>
    <numFmt numFmtId="173" formatCode="\t&quot;฿&quot;#,##0.00_);[Red]\(\t&quot;฿&quot;#,##0.00\)"/>
    <numFmt numFmtId="174" formatCode="#&quot; &quot;?/?"/>
  </numFmts>
  <fonts count="68">
    <font>
      <sz val="10"/>
      <name val="Arial"/>
      <family val="0"/>
    </font>
    <font>
      <sz val="11"/>
      <color indexed="8"/>
      <name val="Tahoma"/>
      <family val="2"/>
    </font>
    <font>
      <sz val="8"/>
      <name val="Arial"/>
      <family val="2"/>
    </font>
    <font>
      <b/>
      <sz val="14"/>
      <name val="Angsana New"/>
      <family val="1"/>
    </font>
    <font>
      <sz val="14"/>
      <color indexed="8"/>
      <name val="Angsana New"/>
      <family val="1"/>
    </font>
    <font>
      <sz val="14"/>
      <name val="Angsana New"/>
      <family val="1"/>
    </font>
    <font>
      <b/>
      <sz val="16"/>
      <name val="TH SarabunPSK"/>
      <family val="2"/>
    </font>
    <font>
      <sz val="16"/>
      <name val="TH SarabunPSK"/>
      <family val="2"/>
    </font>
    <font>
      <b/>
      <sz val="16"/>
      <color indexed="8"/>
      <name val="TH SarabunPSK"/>
      <family val="2"/>
    </font>
    <font>
      <sz val="14"/>
      <name val="TH SarabunPSK"/>
      <family val="2"/>
    </font>
    <font>
      <sz val="14"/>
      <color indexed="8"/>
      <name val="TH SarabunPSK"/>
      <family val="2"/>
    </font>
    <font>
      <sz val="14"/>
      <name val="TH SarabunIT๙"/>
      <family val="2"/>
    </font>
    <font>
      <i/>
      <sz val="16"/>
      <name val="TH SarabunPSK"/>
      <family val="2"/>
    </font>
    <font>
      <u val="single"/>
      <sz val="8"/>
      <name val="Tahoma"/>
      <family val="2"/>
    </font>
    <font>
      <sz val="8"/>
      <name val="Tahoma"/>
      <family val="2"/>
    </font>
    <font>
      <sz val="14"/>
      <name val="Cordia New"/>
      <family val="2"/>
    </font>
    <font>
      <sz val="10"/>
      <color indexed="8"/>
      <name val="Tahoma"/>
      <family val="2"/>
    </font>
    <font>
      <sz val="10"/>
      <name val="TH Sarabun New"/>
      <family val="2"/>
    </font>
    <font>
      <sz val="6"/>
      <name val="TH Sarabun New"/>
      <family val="2"/>
    </font>
    <font>
      <sz val="14"/>
      <color indexed="10"/>
      <name val="Angsana New"/>
      <family val="1"/>
    </font>
    <font>
      <sz val="11"/>
      <color indexed="8"/>
      <name val="Calibri"/>
      <family val="2"/>
    </font>
    <font>
      <sz val="11"/>
      <color indexed="9"/>
      <name val="Calibri"/>
      <family val="2"/>
    </font>
    <font>
      <b/>
      <sz val="11"/>
      <color indexed="52"/>
      <name val="Calibri"/>
      <family val="2"/>
    </font>
    <font>
      <sz val="11"/>
      <color indexed="10"/>
      <name val="Calibri"/>
      <family val="2"/>
    </font>
    <font>
      <i/>
      <sz val="11"/>
      <color indexed="23"/>
      <name val="Calibri"/>
      <family val="2"/>
    </font>
    <font>
      <b/>
      <sz val="18"/>
      <color indexed="56"/>
      <name val="Cambria"/>
      <family val="2"/>
    </font>
    <font>
      <b/>
      <sz val="11"/>
      <color indexed="9"/>
      <name val="Calibri"/>
      <family val="2"/>
    </font>
    <font>
      <sz val="11"/>
      <color indexed="52"/>
      <name val="Calibri"/>
      <family val="2"/>
    </font>
    <font>
      <sz val="11"/>
      <color indexed="17"/>
      <name val="Calibri"/>
      <family val="2"/>
    </font>
    <font>
      <sz val="11"/>
      <color indexed="62"/>
      <name val="Calibri"/>
      <family val="2"/>
    </font>
    <font>
      <sz val="11"/>
      <color indexed="60"/>
      <name val="Calibri"/>
      <family val="2"/>
    </font>
    <font>
      <b/>
      <sz val="11"/>
      <color indexed="8"/>
      <name val="Calibri"/>
      <family val="2"/>
    </font>
    <font>
      <sz val="11"/>
      <color indexed="2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b/>
      <sz val="14"/>
      <color indexed="8"/>
      <name val="Angsana New"/>
      <family val="1"/>
    </font>
    <font>
      <b/>
      <sz val="14"/>
      <color indexed="10"/>
      <name val="Angsana New"/>
      <family val="1"/>
    </font>
    <font>
      <sz val="11"/>
      <color indexed="8"/>
      <name val="Angsana New"/>
      <family val="1"/>
    </font>
    <font>
      <sz val="14"/>
      <color indexed="9"/>
      <name val="Angsana New"/>
      <family val="1"/>
    </font>
    <font>
      <sz val="11"/>
      <color theme="1"/>
      <name val="Calibri"/>
      <family val="2"/>
    </font>
    <font>
      <sz val="11"/>
      <color theme="0"/>
      <name val="Calibri"/>
      <family val="2"/>
    </font>
    <font>
      <b/>
      <sz val="11"/>
      <color rgb="FFFA7D00"/>
      <name val="Calibri"/>
      <family val="2"/>
    </font>
    <font>
      <sz val="11"/>
      <color rgb="FFFF0000"/>
      <name val="Calibri"/>
      <family val="2"/>
    </font>
    <font>
      <i/>
      <sz val="11"/>
      <color rgb="FF7F7F7F"/>
      <name val="Calibri"/>
      <family val="2"/>
    </font>
    <font>
      <b/>
      <sz val="18"/>
      <color theme="3"/>
      <name val="Cambria"/>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sz val="11"/>
      <color rgb="FF9C6500"/>
      <name val="Calibri"/>
      <family val="2"/>
    </font>
    <font>
      <b/>
      <sz val="11"/>
      <color theme="1"/>
      <name val="Calibri"/>
      <family val="2"/>
    </font>
    <font>
      <sz val="11"/>
      <color rgb="FF9C0006"/>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4"/>
      <color rgb="FF000000"/>
      <name val="Angsana New"/>
      <family val="1"/>
    </font>
    <font>
      <sz val="14"/>
      <color theme="1"/>
      <name val="Angsana New"/>
      <family val="1"/>
    </font>
    <font>
      <sz val="14"/>
      <color theme="1"/>
      <name val="TH SarabunPSK"/>
      <family val="2"/>
    </font>
    <font>
      <sz val="14"/>
      <color rgb="FFFF0000"/>
      <name val="Angsana New"/>
      <family val="1"/>
    </font>
    <font>
      <b/>
      <sz val="14"/>
      <color rgb="FFFF0000"/>
      <name val="Angsana New"/>
      <family val="1"/>
    </font>
    <font>
      <b/>
      <sz val="14"/>
      <color theme="1"/>
      <name val="Angsana New"/>
      <family val="1"/>
    </font>
    <font>
      <sz val="11"/>
      <color theme="1"/>
      <name val="Angsana New"/>
      <family val="1"/>
    </font>
    <font>
      <b/>
      <sz val="14"/>
      <color rgb="FF000000"/>
      <name val="Angsana New"/>
      <family val="1"/>
    </font>
    <font>
      <sz val="14"/>
      <color theme="0"/>
      <name val="Angsana New"/>
      <family val="1"/>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indexed="13"/>
        <bgColor indexed="64"/>
      </patternFill>
    </fill>
    <fill>
      <patternFill patternType="solid">
        <fgColor rgb="FF00B0F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style="thin"/>
      <right style="thin"/>
      <top/>
      <bottom style="thin"/>
    </border>
    <border>
      <left/>
      <right/>
      <top/>
      <bottom style="thin"/>
    </border>
    <border>
      <left style="thin"/>
      <right/>
      <top style="thin"/>
      <bottom style="thin"/>
    </border>
    <border>
      <left style="thin"/>
      <right style="thin"/>
      <top style="thin"/>
      <bottom/>
    </border>
    <border>
      <left style="medium"/>
      <right style="medium"/>
      <top style="medium"/>
      <bottom style="medium"/>
    </border>
    <border>
      <left/>
      <right style="thin"/>
      <top style="thin"/>
      <bottom style="thin"/>
    </border>
    <border>
      <left/>
      <right/>
      <top style="thin"/>
      <bottom/>
    </border>
    <border>
      <left/>
      <right/>
      <top style="thin"/>
      <bottom style="thin"/>
    </border>
    <border>
      <left style="thin"/>
      <right/>
      <top/>
      <bottom/>
    </border>
    <border>
      <left style="thin"/>
      <right/>
      <top style="thin"/>
      <bottom/>
    </border>
    <border>
      <left/>
      <right style="thin"/>
      <top style="thin"/>
      <bottom/>
    </border>
    <border>
      <left style="medium"/>
      <right style="thin"/>
      <top style="medium"/>
      <bottom style="medium"/>
    </border>
    <border>
      <left style="thin"/>
      <right style="thin"/>
      <top style="medium"/>
      <bottom style="medium"/>
    </border>
    <border>
      <left style="thin"/>
      <right style="medium"/>
      <top style="medium"/>
      <bottom style="mediu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41"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0" borderId="0">
      <alignment/>
      <protection/>
    </xf>
    <xf numFmtId="9" fontId="0" fillId="0" borderId="0" applyFont="0" applyFill="0" applyBorder="0" applyAlignment="0" applyProtection="0"/>
    <xf numFmtId="0" fontId="43" fillId="20"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1" borderId="2" applyNumberFormat="0" applyAlignment="0" applyProtection="0"/>
    <xf numFmtId="0" fontId="48" fillId="0" borderId="3" applyNumberFormat="0" applyFill="0" applyAlignment="0" applyProtection="0"/>
    <xf numFmtId="0" fontId="49"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Alignment="0">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16" fillId="0" borderId="0">
      <alignment/>
      <protection/>
    </xf>
    <xf numFmtId="0" fontId="50" fillId="23" borderId="1" applyNumberFormat="0" applyAlignment="0" applyProtection="0"/>
    <xf numFmtId="0" fontId="51" fillId="24" borderId="0" applyNumberFormat="0" applyBorder="0" applyAlignment="0" applyProtection="0"/>
    <xf numFmtId="0" fontId="52" fillId="0" borderId="4" applyNumberFormat="0" applyFill="0" applyAlignment="0" applyProtection="0"/>
    <xf numFmtId="0" fontId="53"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54" fillId="20" borderId="5" applyNumberFormat="0" applyAlignment="0" applyProtection="0"/>
    <xf numFmtId="0" fontId="0" fillId="32" borderId="6" applyNumberFormat="0" applyFont="0" applyAlignment="0" applyProtection="0"/>
    <xf numFmtId="0" fontId="55" fillId="0" borderId="7" applyNumberFormat="0" applyFill="0" applyAlignment="0" applyProtection="0"/>
    <xf numFmtId="0" fontId="56" fillId="0" borderId="8" applyNumberFormat="0" applyFill="0" applyAlignment="0" applyProtection="0"/>
    <xf numFmtId="0" fontId="57" fillId="0" borderId="9" applyNumberFormat="0" applyFill="0" applyAlignment="0" applyProtection="0"/>
    <xf numFmtId="0" fontId="57" fillId="0" borderId="0" applyNumberFormat="0" applyFill="0" applyBorder="0" applyAlignment="0" applyProtection="0"/>
  </cellStyleXfs>
  <cellXfs count="361">
    <xf numFmtId="0" fontId="0" fillId="0" borderId="0" xfId="0" applyAlignment="1">
      <alignment/>
    </xf>
    <xf numFmtId="0" fontId="3" fillId="0" borderId="10" xfId="49" applyFont="1" applyBorder="1" applyAlignment="1">
      <alignment horizontal="center" vertical="center"/>
      <protection/>
    </xf>
    <xf numFmtId="1" fontId="3" fillId="0" borderId="10" xfId="49" applyNumberFormat="1" applyFont="1" applyBorder="1" applyAlignment="1">
      <alignment horizontal="center" vertical="center"/>
      <protection/>
    </xf>
    <xf numFmtId="0" fontId="58" fillId="0" borderId="11" xfId="49" applyFont="1" applyBorder="1" applyAlignment="1">
      <alignment horizontal="left" vertical="center" wrapText="1"/>
      <protection/>
    </xf>
    <xf numFmtId="0" fontId="58" fillId="0" borderId="11" xfId="49" applyFont="1" applyBorder="1" applyAlignment="1">
      <alignment horizontal="center" vertical="top" wrapText="1"/>
      <protection/>
    </xf>
    <xf numFmtId="0" fontId="5" fillId="0" borderId="10" xfId="49" applyFont="1" applyBorder="1" applyAlignment="1">
      <alignment horizontal="center" vertical="center"/>
      <protection/>
    </xf>
    <xf numFmtId="1" fontId="5" fillId="0" borderId="10" xfId="49" applyNumberFormat="1" applyFont="1" applyBorder="1" applyAlignment="1">
      <alignment horizontal="center" vertical="center"/>
      <protection/>
    </xf>
    <xf numFmtId="1" fontId="5" fillId="0" borderId="11" xfId="49" applyNumberFormat="1" applyFont="1" applyBorder="1" applyAlignment="1">
      <alignment horizontal="center" vertical="center" wrapText="1"/>
      <protection/>
    </xf>
    <xf numFmtId="0" fontId="59" fillId="0" borderId="10" xfId="0" applyFont="1" applyBorder="1" applyAlignment="1">
      <alignment horizontal="center"/>
    </xf>
    <xf numFmtId="0" fontId="5" fillId="0" borderId="10" xfId="49" applyFont="1" applyBorder="1">
      <alignment/>
      <protection/>
    </xf>
    <xf numFmtId="0" fontId="59" fillId="0" borderId="10" xfId="0" applyFont="1" applyBorder="1" applyAlignment="1">
      <alignment/>
    </xf>
    <xf numFmtId="0" fontId="5" fillId="0" borderId="10" xfId="0" applyFont="1" applyBorder="1" applyAlignment="1">
      <alignment horizontal="center"/>
    </xf>
    <xf numFmtId="1" fontId="5" fillId="0" borderId="10" xfId="0" applyNumberFormat="1" applyFont="1" applyBorder="1" applyAlignment="1">
      <alignment horizontal="center"/>
    </xf>
    <xf numFmtId="3" fontId="5" fillId="0" borderId="10" xfId="0" applyNumberFormat="1" applyFont="1" applyBorder="1" applyAlignment="1">
      <alignment horizontal="center"/>
    </xf>
    <xf numFmtId="0" fontId="5" fillId="0" borderId="10" xfId="0" applyFont="1" applyBorder="1" applyAlignment="1">
      <alignment/>
    </xf>
    <xf numFmtId="0" fontId="7" fillId="33" borderId="0" xfId="51" applyFont="1" applyFill="1" applyBorder="1" applyAlignment="1" applyProtection="1">
      <alignment wrapText="1"/>
      <protection/>
    </xf>
    <xf numFmtId="0" fontId="6" fillId="11" borderId="10" xfId="51" applyFont="1" applyFill="1" applyBorder="1" applyAlignment="1" applyProtection="1">
      <alignment wrapText="1"/>
      <protection/>
    </xf>
    <xf numFmtId="0" fontId="7" fillId="0" borderId="0" xfId="51" applyFont="1" applyFill="1" applyBorder="1" applyAlignment="1" applyProtection="1">
      <alignment wrapText="1"/>
      <protection/>
    </xf>
    <xf numFmtId="0" fontId="9" fillId="34" borderId="10" xfId="0" applyFont="1" applyFill="1" applyBorder="1" applyAlignment="1" applyProtection="1">
      <alignment horizontal="center"/>
      <protection/>
    </xf>
    <xf numFmtId="0" fontId="9" fillId="34" borderId="10" xfId="0" applyFont="1" applyFill="1" applyBorder="1" applyAlignment="1" applyProtection="1">
      <alignment shrinkToFit="1"/>
      <protection/>
    </xf>
    <xf numFmtId="49" fontId="10" fillId="34" borderId="10" xfId="56" applyNumberFormat="1" applyFont="1" applyFill="1" applyBorder="1" applyAlignment="1" applyProtection="1">
      <alignment horizontal="center"/>
      <protection/>
    </xf>
    <xf numFmtId="0" fontId="11" fillId="34" borderId="10" xfId="0" applyFont="1" applyFill="1" applyBorder="1" applyAlignment="1" applyProtection="1">
      <alignment vertical="top"/>
      <protection/>
    </xf>
    <xf numFmtId="0" fontId="9" fillId="34" borderId="10" xfId="0" applyFont="1" applyFill="1" applyBorder="1" applyAlignment="1" applyProtection="1">
      <alignment vertical="top"/>
      <protection/>
    </xf>
    <xf numFmtId="0" fontId="9" fillId="34" borderId="10" xfId="0" applyFont="1" applyFill="1" applyBorder="1" applyAlignment="1" applyProtection="1">
      <alignment/>
      <protection locked="0"/>
    </xf>
    <xf numFmtId="0" fontId="9" fillId="34" borderId="0" xfId="0" applyFont="1" applyFill="1" applyBorder="1" applyAlignment="1" applyProtection="1">
      <alignment/>
      <protection locked="0"/>
    </xf>
    <xf numFmtId="49" fontId="9" fillId="34" borderId="10" xfId="0" applyNumberFormat="1" applyFont="1" applyFill="1" applyBorder="1" applyAlignment="1" applyProtection="1">
      <alignment horizontal="right"/>
      <protection locked="0"/>
    </xf>
    <xf numFmtId="0" fontId="11" fillId="34" borderId="10" xfId="0" applyFont="1" applyFill="1" applyBorder="1" applyAlignment="1" applyProtection="1">
      <alignment horizontal="left" vertical="top"/>
      <protection/>
    </xf>
    <xf numFmtId="0" fontId="9" fillId="34" borderId="10" xfId="0" applyFont="1" applyFill="1" applyBorder="1" applyAlignment="1" applyProtection="1">
      <alignment horizontal="left" vertical="top"/>
      <protection/>
    </xf>
    <xf numFmtId="0" fontId="9" fillId="34" borderId="10" xfId="51" applyFont="1" applyFill="1" applyBorder="1" applyAlignment="1" applyProtection="1">
      <alignment horizontal="center"/>
      <protection/>
    </xf>
    <xf numFmtId="0" fontId="9" fillId="34" borderId="10" xfId="51" applyFont="1" applyFill="1" applyBorder="1" applyAlignment="1" applyProtection="1">
      <alignment shrinkToFit="1"/>
      <protection/>
    </xf>
    <xf numFmtId="0" fontId="11" fillId="34" borderId="10" xfId="51" applyFont="1" applyFill="1" applyBorder="1" applyAlignment="1" applyProtection="1">
      <alignment horizontal="left" vertical="top"/>
      <protection/>
    </xf>
    <xf numFmtId="0" fontId="9" fillId="34" borderId="10" xfId="51" applyFont="1" applyFill="1" applyBorder="1" applyAlignment="1" applyProtection="1">
      <alignment horizontal="left" vertical="top"/>
      <protection/>
    </xf>
    <xf numFmtId="0" fontId="7" fillId="34" borderId="10" xfId="51" applyFont="1" applyFill="1" applyBorder="1" applyAlignment="1" applyProtection="1">
      <alignment/>
      <protection locked="0"/>
    </xf>
    <xf numFmtId="0" fontId="7" fillId="34" borderId="0" xfId="51" applyFont="1" applyFill="1" applyBorder="1" applyAlignment="1" applyProtection="1">
      <alignment/>
      <protection locked="0"/>
    </xf>
    <xf numFmtId="0" fontId="11" fillId="34" borderId="10" xfId="51" applyFont="1" applyFill="1" applyBorder="1" applyAlignment="1" applyProtection="1">
      <alignment horizontal="left" vertical="top" shrinkToFit="1"/>
      <protection/>
    </xf>
    <xf numFmtId="0" fontId="9" fillId="34" borderId="10" xfId="51" applyFont="1" applyFill="1" applyBorder="1" applyAlignment="1" applyProtection="1">
      <alignment horizontal="left" vertical="top" shrinkToFit="1"/>
      <protection/>
    </xf>
    <xf numFmtId="0" fontId="60" fillId="0" borderId="10" xfId="51" applyFont="1" applyFill="1" applyBorder="1" applyAlignment="1" applyProtection="1">
      <alignment shrinkToFit="1"/>
      <protection/>
    </xf>
    <xf numFmtId="49" fontId="60" fillId="0" borderId="10" xfId="56" applyNumberFormat="1" applyFont="1" applyFill="1" applyBorder="1" applyAlignment="1" applyProtection="1">
      <alignment horizontal="center"/>
      <protection/>
    </xf>
    <xf numFmtId="0" fontId="11" fillId="0" borderId="10" xfId="51" applyFont="1" applyFill="1" applyBorder="1" applyAlignment="1" applyProtection="1">
      <alignment vertical="center"/>
      <protection/>
    </xf>
    <xf numFmtId="0" fontId="9" fillId="0" borderId="10" xfId="51" applyFont="1" applyFill="1" applyBorder="1" applyAlignment="1" applyProtection="1">
      <alignment vertical="center"/>
      <protection/>
    </xf>
    <xf numFmtId="0" fontId="7" fillId="0" borderId="10" xfId="51" applyFont="1" applyFill="1" applyBorder="1" applyAlignment="1" applyProtection="1">
      <alignment/>
      <protection locked="0"/>
    </xf>
    <xf numFmtId="0" fontId="7" fillId="0" borderId="0" xfId="51" applyFont="1" applyFill="1" applyBorder="1" applyAlignment="1" applyProtection="1">
      <alignment/>
      <protection locked="0"/>
    </xf>
    <xf numFmtId="0" fontId="11" fillId="34" borderId="10" xfId="51" applyFont="1" applyFill="1" applyBorder="1" applyAlignment="1" applyProtection="1">
      <alignment vertical="top"/>
      <protection/>
    </xf>
    <xf numFmtId="0" fontId="9" fillId="34" borderId="10" xfId="51" applyFont="1" applyFill="1" applyBorder="1" applyAlignment="1" applyProtection="1">
      <alignment vertical="top"/>
      <protection/>
    </xf>
    <xf numFmtId="0" fontId="9" fillId="34" borderId="10" xfId="51" applyFont="1" applyFill="1" applyBorder="1" applyAlignment="1" applyProtection="1">
      <alignment vertical="center" shrinkToFit="1"/>
      <protection/>
    </xf>
    <xf numFmtId="49" fontId="10" fillId="34" borderId="10" xfId="56" applyNumberFormat="1" applyFont="1" applyFill="1" applyBorder="1" applyAlignment="1" applyProtection="1">
      <alignment horizontal="center" vertical="center"/>
      <protection/>
    </xf>
    <xf numFmtId="0" fontId="11" fillId="34" borderId="10" xfId="51" applyFont="1" applyFill="1" applyBorder="1" applyAlignment="1" applyProtection="1">
      <alignment vertical="top" shrinkToFit="1"/>
      <protection/>
    </xf>
    <xf numFmtId="0" fontId="9" fillId="34" borderId="10" xfId="51" applyFont="1" applyFill="1" applyBorder="1" applyAlignment="1" applyProtection="1">
      <alignment vertical="top" shrinkToFit="1"/>
      <protection/>
    </xf>
    <xf numFmtId="0" fontId="9" fillId="34" borderId="10" xfId="51" applyFont="1" applyFill="1" applyBorder="1" applyAlignment="1" applyProtection="1">
      <alignment horizontal="center" vertical="top" shrinkToFit="1"/>
      <protection/>
    </xf>
    <xf numFmtId="0" fontId="12" fillId="34" borderId="10" xfId="51" applyFont="1" applyFill="1" applyBorder="1" applyAlignment="1" applyProtection="1">
      <alignment horizontal="left"/>
      <protection locked="0"/>
    </xf>
    <xf numFmtId="0" fontId="12" fillId="34" borderId="0" xfId="51" applyFont="1" applyFill="1" applyBorder="1" applyAlignment="1" applyProtection="1">
      <alignment horizontal="left"/>
      <protection locked="0"/>
    </xf>
    <xf numFmtId="0" fontId="9" fillId="34" borderId="10" xfId="51" applyFont="1" applyFill="1" applyBorder="1" applyAlignment="1" applyProtection="1">
      <alignment horizontal="center" shrinkToFit="1"/>
      <protection/>
    </xf>
    <xf numFmtId="0" fontId="7" fillId="34" borderId="12" xfId="51" applyFont="1" applyFill="1" applyBorder="1" applyAlignment="1" applyProtection="1">
      <alignment/>
      <protection locked="0"/>
    </xf>
    <xf numFmtId="0" fontId="9" fillId="34" borderId="10" xfId="51" applyFont="1" applyFill="1" applyBorder="1" applyAlignment="1" applyProtection="1">
      <alignment/>
      <protection/>
    </xf>
    <xf numFmtId="0" fontId="7" fillId="0" borderId="10" xfId="51" applyFont="1" applyBorder="1" applyAlignment="1">
      <alignment/>
      <protection/>
    </xf>
    <xf numFmtId="0" fontId="7" fillId="0" borderId="0" xfId="51" applyFont="1" applyAlignment="1">
      <alignment/>
      <protection/>
    </xf>
    <xf numFmtId="49" fontId="7" fillId="0" borderId="0" xfId="51" applyNumberFormat="1" applyFont="1" applyAlignment="1">
      <alignment/>
      <protection/>
    </xf>
    <xf numFmtId="1" fontId="5" fillId="0" borderId="0" xfId="57" applyNumberFormat="1" applyFont="1" applyFill="1" applyBorder="1">
      <alignment/>
      <protection/>
    </xf>
    <xf numFmtId="0" fontId="5" fillId="0" borderId="0" xfId="57" applyFont="1" applyFill="1" applyBorder="1" applyAlignment="1">
      <alignment horizontal="center"/>
      <protection/>
    </xf>
    <xf numFmtId="1" fontId="5" fillId="0" borderId="0" xfId="58" applyNumberFormat="1" applyFont="1" applyFill="1" applyBorder="1" applyAlignment="1">
      <alignment horizontal="right" wrapText="1"/>
      <protection/>
    </xf>
    <xf numFmtId="0" fontId="5" fillId="0" borderId="0" xfId="0" applyFont="1" applyFill="1" applyBorder="1" applyAlignment="1">
      <alignment/>
    </xf>
    <xf numFmtId="0" fontId="5" fillId="0" borderId="0" xfId="57" applyFont="1" applyFill="1" applyBorder="1">
      <alignment/>
      <protection/>
    </xf>
    <xf numFmtId="1" fontId="5" fillId="0" borderId="0" xfId="57" applyNumberFormat="1" applyFont="1" applyFill="1" applyBorder="1" applyAlignment="1">
      <alignment/>
      <protection/>
    </xf>
    <xf numFmtId="0" fontId="3" fillId="0" borderId="13" xfId="49" applyFont="1" applyBorder="1" applyAlignment="1">
      <alignment horizontal="center" vertical="center"/>
      <protection/>
    </xf>
    <xf numFmtId="0" fontId="17" fillId="0" borderId="0" xfId="0" applyFont="1" applyAlignment="1">
      <alignment horizontal="center"/>
    </xf>
    <xf numFmtId="4" fontId="17" fillId="0" borderId="0" xfId="0" applyNumberFormat="1" applyFont="1" applyAlignment="1">
      <alignment/>
    </xf>
    <xf numFmtId="1" fontId="17" fillId="0" borderId="0" xfId="0" applyNumberFormat="1" applyFont="1" applyAlignment="1">
      <alignment/>
    </xf>
    <xf numFmtId="0" fontId="17" fillId="0" borderId="0" xfId="0" applyFont="1" applyAlignment="1">
      <alignment/>
    </xf>
    <xf numFmtId="3" fontId="17" fillId="0" borderId="13" xfId="0" applyNumberFormat="1" applyFont="1" applyBorder="1" applyAlignment="1">
      <alignment horizontal="center"/>
    </xf>
    <xf numFmtId="1" fontId="17" fillId="0" borderId="10" xfId="0" applyNumberFormat="1" applyFont="1" applyBorder="1" applyAlignment="1">
      <alignment horizontal="center"/>
    </xf>
    <xf numFmtId="3" fontId="17" fillId="0" borderId="10" xfId="0" applyNumberFormat="1" applyFont="1" applyBorder="1" applyAlignment="1">
      <alignment horizontal="center"/>
    </xf>
    <xf numFmtId="0" fontId="17" fillId="0" borderId="10" xfId="0" applyFont="1" applyBorder="1" applyAlignment="1">
      <alignment horizontal="center"/>
    </xf>
    <xf numFmtId="0" fontId="17" fillId="0" borderId="10" xfId="0" applyFont="1" applyBorder="1" applyAlignment="1">
      <alignment vertical="center"/>
    </xf>
    <xf numFmtId="0" fontId="17" fillId="0" borderId="0" xfId="0" applyFont="1" applyBorder="1" applyAlignment="1">
      <alignment horizontal="center"/>
    </xf>
    <xf numFmtId="0" fontId="17" fillId="0" borderId="0" xfId="0" applyFont="1" applyBorder="1" applyAlignment="1">
      <alignment vertical="center"/>
    </xf>
    <xf numFmtId="1" fontId="17" fillId="0" borderId="0" xfId="0" applyNumberFormat="1" applyFont="1" applyBorder="1" applyAlignment="1">
      <alignment horizontal="center"/>
    </xf>
    <xf numFmtId="3" fontId="17" fillId="0" borderId="0" xfId="0" applyNumberFormat="1" applyFont="1" applyBorder="1" applyAlignment="1">
      <alignment horizontal="center"/>
    </xf>
    <xf numFmtId="4" fontId="17" fillId="0" borderId="0" xfId="0" applyNumberFormat="1" applyFont="1" applyBorder="1" applyAlignment="1">
      <alignment/>
    </xf>
    <xf numFmtId="0" fontId="17" fillId="0" borderId="0" xfId="0" applyFont="1" applyBorder="1" applyAlignment="1">
      <alignment/>
    </xf>
    <xf numFmtId="0" fontId="17" fillId="0" borderId="0" xfId="0" applyFont="1" applyBorder="1" applyAlignment="1">
      <alignment horizontal="center" vertical="center"/>
    </xf>
    <xf numFmtId="0" fontId="17" fillId="0" borderId="11" xfId="0" applyFont="1" applyBorder="1" applyAlignment="1">
      <alignment horizontal="center"/>
    </xf>
    <xf numFmtId="0" fontId="17" fillId="0" borderId="11" xfId="0" applyFont="1" applyBorder="1" applyAlignment="1">
      <alignment vertical="center"/>
    </xf>
    <xf numFmtId="1" fontId="17" fillId="0" borderId="11" xfId="0" applyNumberFormat="1" applyFont="1" applyBorder="1" applyAlignment="1">
      <alignment horizontal="center"/>
    </xf>
    <xf numFmtId="3" fontId="17" fillId="0" borderId="11" xfId="0" applyNumberFormat="1" applyFont="1" applyBorder="1" applyAlignment="1">
      <alignment horizontal="center"/>
    </xf>
    <xf numFmtId="0" fontId="17" fillId="0" borderId="10" xfId="0" applyFont="1" applyBorder="1" applyAlignment="1">
      <alignment horizontal="left" vertical="center"/>
    </xf>
    <xf numFmtId="3" fontId="17" fillId="0" borderId="14" xfId="0" applyNumberFormat="1" applyFont="1" applyBorder="1" applyAlignment="1">
      <alignment horizontal="center"/>
    </xf>
    <xf numFmtId="0" fontId="17" fillId="0" borderId="10" xfId="0" applyFont="1" applyBorder="1" applyAlignment="1">
      <alignment/>
    </xf>
    <xf numFmtId="0" fontId="17" fillId="0" borderId="0" xfId="0" applyFont="1" applyBorder="1" applyAlignment="1">
      <alignment/>
    </xf>
    <xf numFmtId="1" fontId="17" fillId="0" borderId="0" xfId="0" applyNumberFormat="1" applyFont="1" applyAlignment="1">
      <alignment horizontal="center"/>
    </xf>
    <xf numFmtId="3" fontId="17" fillId="0" borderId="0" xfId="0" applyNumberFormat="1" applyFont="1" applyAlignment="1">
      <alignment horizontal="center"/>
    </xf>
    <xf numFmtId="4" fontId="18" fillId="0" borderId="0" xfId="0" applyNumberFormat="1" applyFont="1" applyAlignment="1">
      <alignment/>
    </xf>
    <xf numFmtId="3" fontId="18" fillId="0" borderId="10" xfId="0" applyNumberFormat="1" applyFont="1" applyBorder="1" applyAlignment="1">
      <alignment/>
    </xf>
    <xf numFmtId="4" fontId="18" fillId="0" borderId="10" xfId="0" applyNumberFormat="1" applyFont="1" applyBorder="1" applyAlignment="1">
      <alignment/>
    </xf>
    <xf numFmtId="4" fontId="18" fillId="0" borderId="14" xfId="0" applyNumberFormat="1" applyFont="1" applyBorder="1" applyAlignment="1">
      <alignment/>
    </xf>
    <xf numFmtId="4" fontId="18" fillId="0" borderId="0" xfId="0" applyNumberFormat="1" applyFont="1" applyBorder="1" applyAlignment="1">
      <alignment/>
    </xf>
    <xf numFmtId="4" fontId="18" fillId="0" borderId="0" xfId="0" applyNumberFormat="1" applyFont="1" applyBorder="1" applyAlignment="1">
      <alignment horizontal="center" vertical="center"/>
    </xf>
    <xf numFmtId="0" fontId="18" fillId="0" borderId="0" xfId="0" applyFont="1" applyBorder="1" applyAlignment="1">
      <alignment/>
    </xf>
    <xf numFmtId="4" fontId="18" fillId="0" borderId="11" xfId="0" applyNumberFormat="1" applyFont="1" applyBorder="1" applyAlignment="1">
      <alignment/>
    </xf>
    <xf numFmtId="4" fontId="18" fillId="0" borderId="15" xfId="0" applyNumberFormat="1" applyFont="1" applyBorder="1" applyAlignment="1">
      <alignment/>
    </xf>
    <xf numFmtId="1" fontId="18" fillId="0" borderId="0" xfId="0" applyNumberFormat="1" applyFont="1" applyAlignment="1">
      <alignment horizontal="center"/>
    </xf>
    <xf numFmtId="1" fontId="18" fillId="0" borderId="0" xfId="0" applyNumberFormat="1" applyFont="1" applyAlignment="1">
      <alignment/>
    </xf>
    <xf numFmtId="0" fontId="7" fillId="34" borderId="0" xfId="51" applyFont="1" applyFill="1" applyAlignment="1">
      <alignment horizontal="center"/>
      <protection/>
    </xf>
    <xf numFmtId="0" fontId="5" fillId="0" borderId="0" xfId="0" applyFont="1" applyAlignment="1">
      <alignment/>
    </xf>
    <xf numFmtId="4" fontId="5" fillId="0" borderId="0" xfId="0" applyNumberFormat="1" applyFont="1" applyAlignment="1">
      <alignment/>
    </xf>
    <xf numFmtId="2" fontId="5" fillId="0" borderId="0" xfId="0" applyNumberFormat="1" applyFont="1" applyAlignment="1">
      <alignment/>
    </xf>
    <xf numFmtId="4" fontId="5" fillId="0" borderId="10" xfId="0" applyNumberFormat="1" applyFont="1" applyBorder="1" applyAlignment="1">
      <alignment horizontal="center" vertical="center" wrapText="1"/>
    </xf>
    <xf numFmtId="1" fontId="5" fillId="34" borderId="10" xfId="0" applyNumberFormat="1" applyFont="1" applyFill="1" applyBorder="1" applyAlignment="1">
      <alignment horizontal="center"/>
    </xf>
    <xf numFmtId="1" fontId="5" fillId="0" borderId="10" xfId="0" applyNumberFormat="1" applyFont="1" applyBorder="1" applyAlignment="1">
      <alignment/>
    </xf>
    <xf numFmtId="0" fontId="19" fillId="0" borderId="10" xfId="0" applyFont="1" applyBorder="1" applyAlignment="1">
      <alignment/>
    </xf>
    <xf numFmtId="0" fontId="19" fillId="0" borderId="10" xfId="0" applyFont="1" applyBorder="1" applyAlignment="1">
      <alignment horizontal="center"/>
    </xf>
    <xf numFmtId="3" fontId="5" fillId="34" borderId="10" xfId="0" applyNumberFormat="1" applyFont="1" applyFill="1" applyBorder="1" applyAlignment="1">
      <alignment horizontal="center"/>
    </xf>
    <xf numFmtId="4" fontId="5" fillId="0" borderId="10" xfId="0" applyNumberFormat="1" applyFont="1" applyBorder="1" applyAlignment="1">
      <alignment horizontal="center"/>
    </xf>
    <xf numFmtId="1" fontId="19" fillId="0" borderId="10" xfId="0" applyNumberFormat="1" applyFont="1" applyBorder="1" applyAlignment="1">
      <alignment horizontal="center"/>
    </xf>
    <xf numFmtId="3" fontId="19" fillId="0" borderId="10" xfId="0" applyNumberFormat="1" applyFont="1" applyBorder="1" applyAlignment="1">
      <alignment/>
    </xf>
    <xf numFmtId="4" fontId="19" fillId="0" borderId="0" xfId="0" applyNumberFormat="1" applyFont="1" applyAlignment="1">
      <alignment/>
    </xf>
    <xf numFmtId="2" fontId="19" fillId="0" borderId="0" xfId="0" applyNumberFormat="1" applyFont="1" applyAlignment="1">
      <alignment/>
    </xf>
    <xf numFmtId="0" fontId="19" fillId="0" borderId="0" xfId="0" applyFont="1" applyAlignment="1">
      <alignment/>
    </xf>
    <xf numFmtId="1" fontId="61" fillId="0" borderId="10" xfId="0" applyNumberFormat="1" applyFont="1" applyBorder="1" applyAlignment="1">
      <alignment horizontal="center"/>
    </xf>
    <xf numFmtId="4" fontId="61" fillId="0" borderId="0" xfId="0" applyNumberFormat="1" applyFont="1" applyAlignment="1">
      <alignment/>
    </xf>
    <xf numFmtId="0" fontId="61" fillId="0" borderId="0" xfId="0" applyFont="1" applyAlignment="1">
      <alignment/>
    </xf>
    <xf numFmtId="0" fontId="59" fillId="0" borderId="11" xfId="0" applyFont="1" applyBorder="1" applyAlignment="1">
      <alignment/>
    </xf>
    <xf numFmtId="0" fontId="5" fillId="0" borderId="11" xfId="0" applyFont="1" applyBorder="1" applyAlignment="1">
      <alignment horizontal="center"/>
    </xf>
    <xf numFmtId="3" fontId="5" fillId="0" borderId="11" xfId="0" applyNumberFormat="1" applyFont="1" applyBorder="1" applyAlignment="1">
      <alignment horizontal="center"/>
    </xf>
    <xf numFmtId="3" fontId="5" fillId="34" borderId="11" xfId="0" applyNumberFormat="1" applyFont="1" applyFill="1" applyBorder="1" applyAlignment="1">
      <alignment horizontal="center"/>
    </xf>
    <xf numFmtId="3" fontId="59" fillId="0" borderId="10" xfId="0" applyNumberFormat="1" applyFont="1" applyBorder="1" applyAlignment="1">
      <alignment horizontal="center"/>
    </xf>
    <xf numFmtId="4" fontId="5" fillId="0" borderId="11" xfId="0" applyNumberFormat="1" applyFont="1" applyBorder="1" applyAlignment="1">
      <alignment horizontal="center"/>
    </xf>
    <xf numFmtId="1" fontId="59" fillId="0" borderId="10" xfId="0" applyNumberFormat="1" applyFont="1" applyBorder="1" applyAlignment="1">
      <alignment horizontal="center"/>
    </xf>
    <xf numFmtId="4" fontId="59" fillId="0" borderId="0" xfId="0" applyNumberFormat="1" applyFont="1" applyAlignment="1">
      <alignment/>
    </xf>
    <xf numFmtId="0" fontId="59" fillId="0" borderId="0" xfId="0" applyFont="1" applyAlignment="1">
      <alignment/>
    </xf>
    <xf numFmtId="0" fontId="61" fillId="0" borderId="10" xfId="0" applyFont="1" applyBorder="1" applyAlignment="1">
      <alignment/>
    </xf>
    <xf numFmtId="0" fontId="61" fillId="0" borderId="10" xfId="0" applyFont="1" applyBorder="1" applyAlignment="1">
      <alignment horizontal="center"/>
    </xf>
    <xf numFmtId="3" fontId="61" fillId="0" borderId="10" xfId="0" applyNumberFormat="1" applyFont="1" applyBorder="1" applyAlignment="1">
      <alignment horizontal="center"/>
    </xf>
    <xf numFmtId="2" fontId="61" fillId="0" borderId="0" xfId="0" applyNumberFormat="1" applyFont="1" applyAlignment="1">
      <alignment/>
    </xf>
    <xf numFmtId="0" fontId="5" fillId="34" borderId="10" xfId="0" applyFont="1" applyFill="1" applyBorder="1" applyAlignment="1">
      <alignment/>
    </xf>
    <xf numFmtId="0" fontId="5" fillId="34" borderId="10" xfId="0" applyFont="1" applyFill="1" applyBorder="1" applyAlignment="1">
      <alignment horizontal="center"/>
    </xf>
    <xf numFmtId="4" fontId="5" fillId="34" borderId="10" xfId="0" applyNumberFormat="1" applyFont="1" applyFill="1" applyBorder="1" applyAlignment="1">
      <alignment horizontal="center"/>
    </xf>
    <xf numFmtId="3" fontId="19" fillId="34" borderId="10" xfId="0" applyNumberFormat="1" applyFont="1" applyFill="1" applyBorder="1" applyAlignment="1">
      <alignment/>
    </xf>
    <xf numFmtId="4" fontId="19" fillId="34" borderId="0" xfId="0" applyNumberFormat="1" applyFont="1" applyFill="1" applyAlignment="1">
      <alignment/>
    </xf>
    <xf numFmtId="2" fontId="19" fillId="34" borderId="0" xfId="0" applyNumberFormat="1" applyFont="1" applyFill="1" applyAlignment="1">
      <alignment/>
    </xf>
    <xf numFmtId="0" fontId="5" fillId="34" borderId="0" xfId="0" applyFont="1" applyFill="1" applyAlignment="1">
      <alignment/>
    </xf>
    <xf numFmtId="0" fontId="5" fillId="0" borderId="0" xfId="0" applyFont="1" applyFill="1" applyAlignment="1">
      <alignment/>
    </xf>
    <xf numFmtId="0" fontId="5" fillId="0" borderId="10" xfId="0" applyFont="1" applyFill="1" applyBorder="1" applyAlignment="1">
      <alignment/>
    </xf>
    <xf numFmtId="0" fontId="5" fillId="0" borderId="10" xfId="0" applyFont="1" applyFill="1" applyBorder="1" applyAlignment="1">
      <alignment horizontal="center"/>
    </xf>
    <xf numFmtId="3" fontId="5" fillId="0" borderId="10" xfId="0" applyNumberFormat="1" applyFont="1" applyFill="1" applyBorder="1" applyAlignment="1">
      <alignment horizontal="center"/>
    </xf>
    <xf numFmtId="4" fontId="5" fillId="0" borderId="10" xfId="0" applyNumberFormat="1" applyFont="1" applyFill="1" applyBorder="1" applyAlignment="1">
      <alignment horizontal="center"/>
    </xf>
    <xf numFmtId="1" fontId="5" fillId="0" borderId="10" xfId="0" applyNumberFormat="1" applyFont="1" applyFill="1" applyBorder="1" applyAlignment="1">
      <alignment horizontal="center"/>
    </xf>
    <xf numFmtId="0" fontId="5" fillId="34" borderId="10" xfId="0" applyFont="1" applyFill="1" applyBorder="1" applyAlignment="1" applyProtection="1">
      <alignment shrinkToFit="1"/>
      <protection/>
    </xf>
    <xf numFmtId="3" fontId="4" fillId="34" borderId="10" xfId="56" applyNumberFormat="1" applyFont="1" applyFill="1" applyBorder="1" applyAlignment="1" applyProtection="1">
      <alignment horizontal="center"/>
      <protection/>
    </xf>
    <xf numFmtId="3" fontId="5" fillId="34" borderId="10" xfId="0" applyNumberFormat="1" applyFont="1" applyFill="1" applyBorder="1" applyAlignment="1" applyProtection="1">
      <alignment horizontal="center" vertical="top"/>
      <protection/>
    </xf>
    <xf numFmtId="3" fontId="5" fillId="34" borderId="10" xfId="0" applyNumberFormat="1" applyFont="1" applyFill="1" applyBorder="1" applyAlignment="1" applyProtection="1">
      <alignment horizontal="center"/>
      <protection locked="0"/>
    </xf>
    <xf numFmtId="0" fontId="4" fillId="34" borderId="10" xfId="56" applyNumberFormat="1" applyFont="1" applyFill="1" applyBorder="1" applyAlignment="1" applyProtection="1">
      <alignment horizontal="center"/>
      <protection/>
    </xf>
    <xf numFmtId="0" fontId="5" fillId="34" borderId="0" xfId="0" applyFont="1" applyFill="1" applyBorder="1" applyAlignment="1" applyProtection="1">
      <alignment/>
      <protection locked="0"/>
    </xf>
    <xf numFmtId="0" fontId="5" fillId="34" borderId="10" xfId="51" applyFont="1" applyFill="1" applyBorder="1" applyAlignment="1" applyProtection="1">
      <alignment shrinkToFit="1"/>
      <protection/>
    </xf>
    <xf numFmtId="3" fontId="5" fillId="34" borderId="10" xfId="51" applyNumberFormat="1" applyFont="1" applyFill="1" applyBorder="1" applyAlignment="1" applyProtection="1">
      <alignment horizontal="center" vertical="top"/>
      <protection/>
    </xf>
    <xf numFmtId="3" fontId="5" fillId="34" borderId="10" xfId="51" applyNumberFormat="1" applyFont="1" applyFill="1" applyBorder="1" applyAlignment="1" applyProtection="1">
      <alignment horizontal="center"/>
      <protection locked="0"/>
    </xf>
    <xf numFmtId="0" fontId="5" fillId="34" borderId="0" xfId="51" applyFont="1" applyFill="1" applyBorder="1" applyAlignment="1" applyProtection="1">
      <alignment/>
      <protection locked="0"/>
    </xf>
    <xf numFmtId="3" fontId="5" fillId="34" borderId="10" xfId="51" applyNumberFormat="1" applyFont="1" applyFill="1" applyBorder="1" applyAlignment="1" applyProtection="1">
      <alignment horizontal="center" vertical="top" shrinkToFit="1"/>
      <protection/>
    </xf>
    <xf numFmtId="0" fontId="59" fillId="0" borderId="10" xfId="51" applyFont="1" applyFill="1" applyBorder="1" applyAlignment="1" applyProtection="1">
      <alignment shrinkToFit="1"/>
      <protection/>
    </xf>
    <xf numFmtId="3" fontId="5" fillId="0" borderId="10" xfId="51" applyNumberFormat="1" applyFont="1" applyFill="1" applyBorder="1" applyAlignment="1" applyProtection="1">
      <alignment horizontal="center" vertical="center"/>
      <protection/>
    </xf>
    <xf numFmtId="0" fontId="59" fillId="0" borderId="10" xfId="56" applyNumberFormat="1" applyFont="1" applyFill="1" applyBorder="1" applyAlignment="1" applyProtection="1">
      <alignment horizontal="center"/>
      <protection/>
    </xf>
    <xf numFmtId="3" fontId="5" fillId="0" borderId="10" xfId="51" applyNumberFormat="1" applyFont="1" applyFill="1" applyBorder="1" applyAlignment="1" applyProtection="1">
      <alignment horizontal="center"/>
      <protection locked="0"/>
    </xf>
    <xf numFmtId="0" fontId="5" fillId="0" borderId="0" xfId="51" applyFont="1" applyFill="1" applyBorder="1" applyAlignment="1" applyProtection="1">
      <alignment/>
      <protection locked="0"/>
    </xf>
    <xf numFmtId="0" fontId="5" fillId="34" borderId="10" xfId="51" applyFont="1" applyFill="1" applyBorder="1" applyAlignment="1" applyProtection="1">
      <alignment vertical="center" shrinkToFit="1"/>
      <protection/>
    </xf>
    <xf numFmtId="0" fontId="4" fillId="34" borderId="10" xfId="56" applyNumberFormat="1" applyFont="1" applyFill="1" applyBorder="1" applyAlignment="1" applyProtection="1">
      <alignment horizontal="center" vertical="center"/>
      <protection/>
    </xf>
    <xf numFmtId="0" fontId="5" fillId="34" borderId="10" xfId="51" applyFont="1" applyFill="1" applyBorder="1" applyAlignment="1" applyProtection="1">
      <alignment vertical="top" shrinkToFit="1"/>
      <protection/>
    </xf>
    <xf numFmtId="0" fontId="5" fillId="34" borderId="10" xfId="51" applyFont="1" applyFill="1" applyBorder="1" applyAlignment="1" applyProtection="1">
      <alignment horizontal="center" vertical="top" shrinkToFit="1"/>
      <protection/>
    </xf>
    <xf numFmtId="0" fontId="5" fillId="34" borderId="10" xfId="0" applyFont="1" applyFill="1" applyBorder="1" applyAlignment="1" applyProtection="1">
      <alignment horizontal="center"/>
      <protection locked="0"/>
    </xf>
    <xf numFmtId="0" fontId="5" fillId="34" borderId="0" xfId="51" applyFont="1" applyFill="1" applyBorder="1" applyAlignment="1" applyProtection="1">
      <alignment horizontal="left"/>
      <protection locked="0"/>
    </xf>
    <xf numFmtId="0" fontId="5" fillId="34" borderId="10" xfId="51" applyFont="1" applyFill="1" applyBorder="1" applyAlignment="1" applyProtection="1">
      <alignment horizontal="center" shrinkToFit="1"/>
      <protection/>
    </xf>
    <xf numFmtId="0" fontId="5" fillId="34" borderId="12" xfId="51" applyFont="1" applyFill="1" applyBorder="1" applyAlignment="1" applyProtection="1">
      <alignment/>
      <protection locked="0"/>
    </xf>
    <xf numFmtId="0" fontId="5" fillId="34" borderId="10" xfId="51" applyFont="1" applyFill="1" applyBorder="1" applyAlignment="1" applyProtection="1">
      <alignment horizontal="center"/>
      <protection/>
    </xf>
    <xf numFmtId="0" fontId="5" fillId="34" borderId="10" xfId="51" applyFont="1" applyFill="1" applyBorder="1" applyAlignment="1" applyProtection="1">
      <alignment horizontal="center" vertical="top"/>
      <protection/>
    </xf>
    <xf numFmtId="0" fontId="5" fillId="34" borderId="10" xfId="51" applyFont="1" applyFill="1" applyBorder="1" applyAlignment="1" applyProtection="1">
      <alignment/>
      <protection/>
    </xf>
    <xf numFmtId="3" fontId="5" fillId="0" borderId="10" xfId="51" applyNumberFormat="1" applyFont="1" applyBorder="1" applyAlignment="1">
      <alignment horizontal="center"/>
      <protection/>
    </xf>
    <xf numFmtId="0" fontId="5" fillId="0" borderId="0" xfId="51" applyFont="1" applyAlignment="1">
      <alignment/>
      <protection/>
    </xf>
    <xf numFmtId="0" fontId="3" fillId="0" borderId="10" xfId="0" applyFont="1" applyBorder="1" applyAlignment="1">
      <alignment/>
    </xf>
    <xf numFmtId="3" fontId="5" fillId="0" borderId="0" xfId="0" applyNumberFormat="1" applyFont="1" applyAlignment="1">
      <alignment/>
    </xf>
    <xf numFmtId="1" fontId="5" fillId="0" borderId="0" xfId="0" applyNumberFormat="1" applyFont="1" applyBorder="1" applyAlignment="1">
      <alignment horizontal="center"/>
    </xf>
    <xf numFmtId="4" fontId="5" fillId="0" borderId="0" xfId="0" applyNumberFormat="1" applyFont="1" applyBorder="1" applyAlignment="1">
      <alignment/>
    </xf>
    <xf numFmtId="4" fontId="5" fillId="0" borderId="16" xfId="0" applyNumberFormat="1" applyFont="1" applyBorder="1" applyAlignment="1">
      <alignment horizontal="center"/>
    </xf>
    <xf numFmtId="4" fontId="61" fillId="0" borderId="0" xfId="0" applyNumberFormat="1" applyFont="1" applyBorder="1" applyAlignment="1">
      <alignment/>
    </xf>
    <xf numFmtId="3" fontId="5" fillId="0" borderId="0" xfId="0" applyNumberFormat="1" applyFont="1" applyBorder="1" applyAlignment="1">
      <alignment horizontal="center"/>
    </xf>
    <xf numFmtId="4" fontId="5" fillId="0" borderId="0" xfId="0" applyNumberFormat="1" applyFont="1" applyBorder="1" applyAlignment="1">
      <alignment horizontal="center"/>
    </xf>
    <xf numFmtId="4" fontId="61" fillId="0" borderId="0" xfId="0" applyNumberFormat="1" applyFont="1" applyBorder="1" applyAlignment="1">
      <alignment horizontal="center"/>
    </xf>
    <xf numFmtId="3" fontId="5" fillId="0" borderId="0" xfId="0" applyNumberFormat="1" applyFont="1" applyAlignment="1">
      <alignment horizontal="center"/>
    </xf>
    <xf numFmtId="4" fontId="5" fillId="0" borderId="0" xfId="0" applyNumberFormat="1" applyFont="1" applyAlignment="1">
      <alignment horizontal="center"/>
    </xf>
    <xf numFmtId="1" fontId="5" fillId="0" borderId="0" xfId="0" applyNumberFormat="1" applyFont="1" applyAlignment="1">
      <alignment horizontal="center"/>
    </xf>
    <xf numFmtId="3" fontId="5" fillId="35" borderId="0" xfId="0" applyNumberFormat="1" applyFont="1" applyFill="1" applyAlignment="1">
      <alignment horizontal="center"/>
    </xf>
    <xf numFmtId="0" fontId="3" fillId="0" borderId="12" xfId="0" applyFont="1" applyBorder="1" applyAlignment="1">
      <alignment/>
    </xf>
    <xf numFmtId="174" fontId="5" fillId="0" borderId="0" xfId="0" applyNumberFormat="1" applyFont="1" applyAlignment="1">
      <alignment/>
    </xf>
    <xf numFmtId="0" fontId="5" fillId="0" borderId="16" xfId="0" applyFont="1" applyBorder="1" applyAlignment="1">
      <alignment/>
    </xf>
    <xf numFmtId="2" fontId="5" fillId="0" borderId="10" xfId="0" applyNumberFormat="1" applyFont="1" applyBorder="1" applyAlignment="1">
      <alignment/>
    </xf>
    <xf numFmtId="4" fontId="5" fillId="0" borderId="10" xfId="0" applyNumberFormat="1" applyFont="1" applyBorder="1" applyAlignment="1">
      <alignment/>
    </xf>
    <xf numFmtId="174" fontId="5" fillId="0" borderId="10" xfId="0" applyNumberFormat="1" applyFont="1" applyBorder="1" applyAlignment="1">
      <alignment horizontal="center"/>
    </xf>
    <xf numFmtId="0" fontId="5" fillId="0" borderId="16" xfId="0" applyFont="1" applyFill="1" applyBorder="1" applyAlignment="1">
      <alignment/>
    </xf>
    <xf numFmtId="0" fontId="5" fillId="0" borderId="0" xfId="0" applyFont="1" applyBorder="1" applyAlignment="1">
      <alignment/>
    </xf>
    <xf numFmtId="0" fontId="5" fillId="0" borderId="0" xfId="0" applyFont="1" applyBorder="1" applyAlignment="1">
      <alignment horizontal="center"/>
    </xf>
    <xf numFmtId="1" fontId="5" fillId="34" borderId="0" xfId="0" applyNumberFormat="1" applyFont="1" applyFill="1" applyBorder="1" applyAlignment="1">
      <alignment horizontal="center"/>
    </xf>
    <xf numFmtId="2" fontId="5" fillId="0" borderId="0" xfId="0" applyNumberFormat="1" applyFont="1" applyBorder="1" applyAlignment="1">
      <alignment/>
    </xf>
    <xf numFmtId="3" fontId="19" fillId="0" borderId="0" xfId="0" applyNumberFormat="1" applyFont="1" applyBorder="1" applyAlignment="1">
      <alignment/>
    </xf>
    <xf numFmtId="174" fontId="5" fillId="0" borderId="0" xfId="0" applyNumberFormat="1" applyFont="1" applyBorder="1" applyAlignment="1">
      <alignment horizontal="center"/>
    </xf>
    <xf numFmtId="2" fontId="5" fillId="0" borderId="10" xfId="0" applyNumberFormat="1" applyFont="1" applyFill="1" applyBorder="1" applyAlignment="1">
      <alignment/>
    </xf>
    <xf numFmtId="0" fontId="5" fillId="0" borderId="0" xfId="0" applyFont="1" applyFill="1" applyBorder="1" applyAlignment="1">
      <alignment horizontal="center"/>
    </xf>
    <xf numFmtId="2" fontId="5" fillId="0" borderId="0" xfId="0" applyNumberFormat="1" applyFont="1" applyFill="1" applyBorder="1" applyAlignment="1">
      <alignment/>
    </xf>
    <xf numFmtId="0" fontId="5" fillId="0" borderId="14" xfId="0" applyFont="1" applyBorder="1" applyAlignment="1">
      <alignment horizontal="center"/>
    </xf>
    <xf numFmtId="1" fontId="5" fillId="34" borderId="14" xfId="0" applyNumberFormat="1" applyFont="1" applyFill="1" applyBorder="1" applyAlignment="1">
      <alignment horizontal="center"/>
    </xf>
    <xf numFmtId="1" fontId="5" fillId="0" borderId="14" xfId="0" applyNumberFormat="1" applyFont="1" applyBorder="1" applyAlignment="1">
      <alignment horizontal="center"/>
    </xf>
    <xf numFmtId="2" fontId="5" fillId="0" borderId="14" xfId="0" applyNumberFormat="1" applyFont="1" applyBorder="1" applyAlignment="1">
      <alignment/>
    </xf>
    <xf numFmtId="4" fontId="5" fillId="0" borderId="14" xfId="0" applyNumberFormat="1" applyFont="1" applyBorder="1" applyAlignment="1">
      <alignment/>
    </xf>
    <xf numFmtId="0" fontId="5" fillId="0" borderId="17" xfId="0" applyFont="1" applyBorder="1" applyAlignment="1">
      <alignment/>
    </xf>
    <xf numFmtId="0" fontId="5" fillId="0" borderId="17" xfId="0" applyFont="1" applyBorder="1" applyAlignment="1">
      <alignment horizontal="center"/>
    </xf>
    <xf numFmtId="1" fontId="5" fillId="34" borderId="17" xfId="0" applyNumberFormat="1" applyFont="1" applyFill="1" applyBorder="1" applyAlignment="1">
      <alignment horizontal="center"/>
    </xf>
    <xf numFmtId="1" fontId="5" fillId="0" borderId="17" xfId="0" applyNumberFormat="1" applyFont="1" applyBorder="1" applyAlignment="1">
      <alignment horizontal="center"/>
    </xf>
    <xf numFmtId="2" fontId="5" fillId="0" borderId="17" xfId="0" applyNumberFormat="1" applyFont="1" applyBorder="1" applyAlignment="1">
      <alignment/>
    </xf>
    <xf numFmtId="4" fontId="61" fillId="0" borderId="17" xfId="0" applyNumberFormat="1" applyFont="1" applyBorder="1" applyAlignment="1">
      <alignment/>
    </xf>
    <xf numFmtId="4" fontId="5" fillId="0" borderId="17" xfId="0" applyNumberFormat="1" applyFont="1" applyBorder="1" applyAlignment="1">
      <alignment/>
    </xf>
    <xf numFmtId="1" fontId="3" fillId="0" borderId="0" xfId="0" applyNumberFormat="1" applyFont="1" applyBorder="1" applyAlignment="1">
      <alignment horizontal="center"/>
    </xf>
    <xf numFmtId="1" fontId="5" fillId="0" borderId="0" xfId="0" applyNumberFormat="1" applyFont="1" applyAlignment="1">
      <alignment/>
    </xf>
    <xf numFmtId="1" fontId="5" fillId="0" borderId="0" xfId="0" applyNumberFormat="1" applyFont="1" applyFill="1" applyBorder="1" applyAlignment="1">
      <alignment horizontal="center"/>
    </xf>
    <xf numFmtId="4" fontId="3" fillId="0" borderId="0" xfId="0" applyNumberFormat="1" applyFont="1" applyBorder="1" applyAlignment="1">
      <alignment horizontal="center"/>
    </xf>
    <xf numFmtId="1" fontId="62" fillId="0" borderId="0" xfId="0" applyNumberFormat="1" applyFont="1" applyBorder="1" applyAlignment="1">
      <alignment horizontal="center"/>
    </xf>
    <xf numFmtId="1" fontId="5" fillId="34" borderId="0" xfId="0" applyNumberFormat="1" applyFont="1" applyFill="1" applyAlignment="1">
      <alignment horizontal="center"/>
    </xf>
    <xf numFmtId="0" fontId="5" fillId="0" borderId="0" xfId="0" applyFont="1" applyAlignment="1">
      <alignment horizontal="center"/>
    </xf>
    <xf numFmtId="1" fontId="19" fillId="0" borderId="0" xfId="0" applyNumberFormat="1" applyFont="1" applyBorder="1" applyAlignment="1">
      <alignment horizontal="center"/>
    </xf>
    <xf numFmtId="1" fontId="61" fillId="0" borderId="0" xfId="0" applyNumberFormat="1" applyFont="1" applyBorder="1" applyAlignment="1">
      <alignment horizontal="center"/>
    </xf>
    <xf numFmtId="0" fontId="5" fillId="0" borderId="12" xfId="0" applyFont="1" applyBorder="1" applyAlignment="1">
      <alignment/>
    </xf>
    <xf numFmtId="0" fontId="63" fillId="0" borderId="0" xfId="38" applyFont="1" applyAlignment="1">
      <alignment horizontal="center" vertical="center"/>
      <protection/>
    </xf>
    <xf numFmtId="0" fontId="59" fillId="0" borderId="0" xfId="38" applyFont="1">
      <alignment/>
      <protection/>
    </xf>
    <xf numFmtId="0" fontId="3" fillId="0" borderId="0" xfId="49" applyFont="1" applyBorder="1" applyAlignment="1">
      <alignment horizontal="center" vertical="center" wrapText="1"/>
      <protection/>
    </xf>
    <xf numFmtId="0" fontId="59" fillId="0" borderId="10" xfId="38" applyFont="1" applyBorder="1" applyAlignment="1">
      <alignment horizontal="center"/>
      <protection/>
    </xf>
    <xf numFmtId="2" fontId="5" fillId="0" borderId="11" xfId="49" applyNumberFormat="1" applyFont="1" applyBorder="1" applyAlignment="1">
      <alignment horizontal="right" vertical="center" wrapText="1"/>
      <protection/>
    </xf>
    <xf numFmtId="4" fontId="5" fillId="0" borderId="11" xfId="49" applyNumberFormat="1" applyFont="1" applyBorder="1" applyAlignment="1">
      <alignment horizontal="right" vertical="center" wrapText="1"/>
      <protection/>
    </xf>
    <xf numFmtId="0" fontId="62" fillId="0" borderId="11" xfId="49" applyFont="1" applyBorder="1" applyAlignment="1">
      <alignment horizontal="center" vertical="center"/>
      <protection/>
    </xf>
    <xf numFmtId="0" fontId="5" fillId="0" borderId="10" xfId="38" applyFont="1" applyBorder="1" applyAlignment="1">
      <alignment horizontal="left" vertical="center" wrapText="1"/>
      <protection/>
    </xf>
    <xf numFmtId="0" fontId="5" fillId="0" borderId="10" xfId="38" applyFont="1" applyBorder="1" applyAlignment="1">
      <alignment horizontal="center" vertical="center" wrapText="1"/>
      <protection/>
    </xf>
    <xf numFmtId="1" fontId="5" fillId="0" borderId="10" xfId="38" applyNumberFormat="1" applyFont="1" applyBorder="1" applyAlignment="1">
      <alignment horizontal="center" vertical="center"/>
      <protection/>
    </xf>
    <xf numFmtId="43" fontId="5" fillId="0" borderId="10" xfId="35" applyFont="1" applyBorder="1" applyAlignment="1">
      <alignment horizontal="right" vertical="center" wrapText="1"/>
    </xf>
    <xf numFmtId="0" fontId="61" fillId="0" borderId="10" xfId="49" applyFont="1" applyBorder="1">
      <alignment/>
      <protection/>
    </xf>
    <xf numFmtId="0" fontId="59" fillId="0" borderId="10" xfId="38" applyFont="1" applyBorder="1">
      <alignment/>
      <protection/>
    </xf>
    <xf numFmtId="0" fontId="61" fillId="0" borderId="10" xfId="38" applyFont="1" applyBorder="1">
      <alignment/>
      <protection/>
    </xf>
    <xf numFmtId="0" fontId="5" fillId="0" borderId="10" xfId="38" applyFont="1" applyBorder="1">
      <alignment/>
      <protection/>
    </xf>
    <xf numFmtId="43" fontId="5" fillId="0" borderId="10" xfId="35" applyFont="1" applyBorder="1" applyAlignment="1">
      <alignment horizontal="right" vertical="center"/>
    </xf>
    <xf numFmtId="0" fontId="5" fillId="0" borderId="10" xfId="38" applyFont="1" applyBorder="1" applyAlignment="1">
      <alignment/>
      <protection/>
    </xf>
    <xf numFmtId="0" fontId="59" fillId="0" borderId="10" xfId="38" applyFont="1" applyBorder="1" applyAlignment="1">
      <alignment/>
      <protection/>
    </xf>
    <xf numFmtId="0" fontId="61" fillId="0" borderId="10" xfId="38" applyFont="1" applyBorder="1" applyAlignment="1">
      <alignment/>
      <protection/>
    </xf>
    <xf numFmtId="0" fontId="5" fillId="0" borderId="10" xfId="38" applyFont="1" applyFill="1" applyBorder="1" applyAlignment="1">
      <alignment horizontal="left"/>
      <protection/>
    </xf>
    <xf numFmtId="0" fontId="5" fillId="0" borderId="10" xfId="38" applyFont="1" applyBorder="1" applyAlignment="1">
      <alignment horizontal="center"/>
      <protection/>
    </xf>
    <xf numFmtId="43" fontId="5" fillId="0" borderId="10" xfId="35" applyFont="1" applyBorder="1" applyAlignment="1">
      <alignment horizontal="right"/>
    </xf>
    <xf numFmtId="4" fontId="5" fillId="0" borderId="10" xfId="49" applyNumberFormat="1" applyFont="1" applyBorder="1" applyAlignment="1">
      <alignment horizontal="right" vertical="center" wrapText="1"/>
      <protection/>
    </xf>
    <xf numFmtId="1" fontId="5" fillId="0" borderId="14" xfId="49" applyNumberFormat="1" applyFont="1" applyBorder="1" applyAlignment="1">
      <alignment horizontal="center" vertical="center" wrapText="1"/>
      <protection/>
    </xf>
    <xf numFmtId="0" fontId="5" fillId="0" borderId="14" xfId="38" applyFont="1" applyBorder="1">
      <alignment/>
      <protection/>
    </xf>
    <xf numFmtId="4" fontId="59" fillId="0" borderId="13" xfId="38" applyNumberFormat="1" applyFont="1" applyBorder="1">
      <alignment/>
      <protection/>
    </xf>
    <xf numFmtId="0" fontId="5" fillId="34" borderId="13" xfId="38" applyFont="1" applyFill="1" applyBorder="1" applyAlignment="1">
      <alignment horizontal="center"/>
      <protection/>
    </xf>
    <xf numFmtId="0" fontId="5" fillId="34" borderId="18" xfId="38" applyFont="1" applyFill="1" applyBorder="1" applyAlignment="1">
      <alignment horizontal="center"/>
      <protection/>
    </xf>
    <xf numFmtId="0" fontId="5" fillId="0" borderId="18" xfId="38" applyFont="1" applyBorder="1" applyAlignment="1">
      <alignment horizontal="center"/>
      <protection/>
    </xf>
    <xf numFmtId="0" fontId="59" fillId="0" borderId="16" xfId="38" applyFont="1" applyBorder="1">
      <alignment/>
      <protection/>
    </xf>
    <xf numFmtId="0" fontId="59" fillId="0" borderId="0" xfId="38" applyFont="1" applyBorder="1">
      <alignment/>
      <protection/>
    </xf>
    <xf numFmtId="4" fontId="59" fillId="0" borderId="0" xfId="38" applyNumberFormat="1" applyFont="1">
      <alignment/>
      <protection/>
    </xf>
    <xf numFmtId="0" fontId="64" fillId="0" borderId="0" xfId="38" applyFont="1" applyBorder="1">
      <alignment/>
      <protection/>
    </xf>
    <xf numFmtId="4" fontId="5" fillId="0" borderId="19" xfId="0" applyNumberFormat="1" applyFont="1" applyBorder="1" applyAlignment="1">
      <alignment horizontal="center" vertical="center" wrapText="1"/>
    </xf>
    <xf numFmtId="0" fontId="5" fillId="0" borderId="10" xfId="0" applyFont="1" applyBorder="1" applyAlignment="1">
      <alignment horizontal="center" vertical="center"/>
    </xf>
    <xf numFmtId="4" fontId="5" fillId="0" borderId="10" xfId="0" applyNumberFormat="1" applyFont="1" applyBorder="1" applyAlignment="1">
      <alignment horizontal="center" vertical="center" wrapText="1"/>
    </xf>
    <xf numFmtId="4" fontId="5" fillId="0" borderId="20" xfId="0" applyNumberFormat="1" applyFont="1" applyBorder="1" applyAlignment="1">
      <alignment horizontal="center" vertical="center" wrapText="1"/>
    </xf>
    <xf numFmtId="4" fontId="5" fillId="0" borderId="21" xfId="0" applyNumberFormat="1" applyFont="1" applyBorder="1" applyAlignment="1">
      <alignment horizontal="center" vertical="center" wrapText="1"/>
    </xf>
    <xf numFmtId="0" fontId="3" fillId="0" borderId="12" xfId="0" applyFont="1" applyBorder="1" applyAlignment="1">
      <alignment horizontal="center"/>
    </xf>
    <xf numFmtId="3" fontId="5" fillId="0" borderId="13" xfId="0" applyNumberFormat="1" applyFont="1" applyBorder="1" applyAlignment="1">
      <alignment horizontal="center"/>
    </xf>
    <xf numFmtId="3" fontId="5" fillId="0" borderId="16" xfId="0" applyNumberFormat="1" applyFont="1" applyBorder="1" applyAlignment="1">
      <alignment horizontal="center"/>
    </xf>
    <xf numFmtId="1" fontId="5" fillId="0" borderId="13" xfId="0" applyNumberFormat="1" applyFont="1" applyBorder="1" applyAlignment="1">
      <alignment horizontal="center"/>
    </xf>
    <xf numFmtId="1" fontId="5" fillId="0" borderId="18" xfId="0" applyNumberFormat="1" applyFont="1" applyBorder="1" applyAlignment="1">
      <alignment horizontal="center"/>
    </xf>
    <xf numFmtId="1" fontId="5" fillId="0" borderId="16" xfId="0" applyNumberFormat="1" applyFont="1" applyBorder="1" applyAlignment="1">
      <alignment horizontal="center"/>
    </xf>
    <xf numFmtId="3" fontId="5" fillId="0" borderId="10" xfId="0" applyNumberFormat="1" applyFont="1" applyBorder="1" applyAlignment="1">
      <alignment horizontal="center" vertical="center" wrapText="1"/>
    </xf>
    <xf numFmtId="3" fontId="5" fillId="0" borderId="18" xfId="0" applyNumberFormat="1" applyFont="1" applyBorder="1" applyAlignment="1">
      <alignment horizontal="center"/>
    </xf>
    <xf numFmtId="3" fontId="5" fillId="0" borderId="10" xfId="0" applyNumberFormat="1" applyFont="1" applyBorder="1" applyAlignment="1">
      <alignment horizontal="center"/>
    </xf>
    <xf numFmtId="4" fontId="5" fillId="36" borderId="13" xfId="0" applyNumberFormat="1" applyFont="1" applyFill="1" applyBorder="1" applyAlignment="1">
      <alignment horizontal="center"/>
    </xf>
    <xf numFmtId="4" fontId="5" fillId="36" borderId="18" xfId="0" applyNumberFormat="1" applyFont="1" applyFill="1" applyBorder="1" applyAlignment="1">
      <alignment horizontal="center"/>
    </xf>
    <xf numFmtId="4" fontId="5" fillId="36" borderId="16" xfId="0" applyNumberFormat="1" applyFont="1" applyFill="1" applyBorder="1" applyAlignment="1">
      <alignment horizontal="center"/>
    </xf>
    <xf numFmtId="1" fontId="5" fillId="0" borderId="0" xfId="0" applyNumberFormat="1" applyFont="1" applyBorder="1" applyAlignment="1">
      <alignment horizontal="center"/>
    </xf>
    <xf numFmtId="4" fontId="5" fillId="0" borderId="10" xfId="0" applyNumberFormat="1" applyFont="1" applyBorder="1" applyAlignment="1">
      <alignment horizontal="center"/>
    </xf>
    <xf numFmtId="4" fontId="5" fillId="0" borderId="13" xfId="0" applyNumberFormat="1" applyFont="1" applyBorder="1" applyAlignment="1">
      <alignment horizontal="center"/>
    </xf>
    <xf numFmtId="4" fontId="5" fillId="0" borderId="18" xfId="0" applyNumberFormat="1" applyFont="1" applyBorder="1" applyAlignment="1">
      <alignment horizontal="center"/>
    </xf>
    <xf numFmtId="4" fontId="5" fillId="0" borderId="16" xfId="0" applyNumberFormat="1" applyFont="1" applyBorder="1" applyAlignment="1">
      <alignment horizontal="center"/>
    </xf>
    <xf numFmtId="0" fontId="5" fillId="0" borderId="18" xfId="0" applyFont="1" applyBorder="1" applyAlignment="1">
      <alignment horizontal="center"/>
    </xf>
    <xf numFmtId="0" fontId="5" fillId="0" borderId="16" xfId="0" applyFont="1" applyBorder="1" applyAlignment="1">
      <alignment horizontal="center"/>
    </xf>
    <xf numFmtId="4" fontId="61" fillId="0" borderId="10" xfId="0" applyNumberFormat="1" applyFont="1" applyBorder="1" applyAlignment="1">
      <alignment horizontal="center"/>
    </xf>
    <xf numFmtId="0" fontId="5" fillId="0" borderId="13" xfId="0" applyFont="1" applyBorder="1" applyAlignment="1">
      <alignment horizontal="center"/>
    </xf>
    <xf numFmtId="1" fontId="5" fillId="0" borderId="0" xfId="57" applyNumberFormat="1" applyFont="1" applyFill="1" applyBorder="1" applyAlignment="1">
      <alignment horizontal="left"/>
      <protection/>
    </xf>
    <xf numFmtId="1" fontId="3" fillId="0" borderId="10" xfId="0" applyNumberFormat="1" applyFont="1" applyBorder="1" applyAlignment="1">
      <alignment horizontal="center"/>
    </xf>
    <xf numFmtId="4" fontId="3" fillId="34" borderId="10" xfId="0" applyNumberFormat="1" applyFont="1" applyFill="1" applyBorder="1" applyAlignment="1">
      <alignment horizontal="center"/>
    </xf>
    <xf numFmtId="1" fontId="3" fillId="0" borderId="0" xfId="0" applyNumberFormat="1" applyFont="1" applyBorder="1" applyAlignment="1">
      <alignment horizontal="center"/>
    </xf>
    <xf numFmtId="4" fontId="3" fillId="0" borderId="10" xfId="0" applyNumberFormat="1" applyFont="1" applyBorder="1" applyAlignment="1">
      <alignment horizontal="center"/>
    </xf>
    <xf numFmtId="1" fontId="62" fillId="0" borderId="0" xfId="0" applyNumberFormat="1" applyFont="1" applyBorder="1" applyAlignment="1">
      <alignment horizontal="center"/>
    </xf>
    <xf numFmtId="0" fontId="5" fillId="0" borderId="16" xfId="0" applyFont="1" applyBorder="1" applyAlignment="1">
      <alignment horizontal="center" vertical="center"/>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2" fontId="5" fillId="0" borderId="10" xfId="0" applyNumberFormat="1" applyFont="1" applyBorder="1" applyAlignment="1">
      <alignment horizontal="center" vertical="center" wrapText="1"/>
    </xf>
    <xf numFmtId="0" fontId="5" fillId="0" borderId="11" xfId="0" applyFont="1" applyBorder="1" applyAlignment="1">
      <alignment horizontal="center" vertical="center"/>
    </xf>
    <xf numFmtId="3" fontId="17" fillId="0" borderId="0" xfId="0" applyNumberFormat="1" applyFont="1" applyBorder="1" applyAlignment="1">
      <alignment horizontal="center"/>
    </xf>
    <xf numFmtId="0" fontId="17" fillId="0" borderId="0" xfId="0" applyFont="1" applyBorder="1" applyAlignment="1">
      <alignment horizontal="center"/>
    </xf>
    <xf numFmtId="0" fontId="17" fillId="0" borderId="0" xfId="0" applyFont="1" applyBorder="1" applyAlignment="1">
      <alignment horizontal="left"/>
    </xf>
    <xf numFmtId="3" fontId="17" fillId="0" borderId="22" xfId="0" applyNumberFormat="1" applyFont="1" applyBorder="1" applyAlignment="1">
      <alignment horizontal="center"/>
    </xf>
    <xf numFmtId="3" fontId="17" fillId="0" borderId="23" xfId="0" applyNumberFormat="1" applyFont="1" applyBorder="1" applyAlignment="1">
      <alignment horizontal="center"/>
    </xf>
    <xf numFmtId="3" fontId="17" fillId="0" borderId="24" xfId="0" applyNumberFormat="1" applyFont="1" applyBorder="1" applyAlignment="1">
      <alignment horizontal="center"/>
    </xf>
    <xf numFmtId="3" fontId="17" fillId="0" borderId="13" xfId="0" applyNumberFormat="1" applyFont="1" applyBorder="1" applyAlignment="1">
      <alignment horizontal="center"/>
    </xf>
    <xf numFmtId="3" fontId="17" fillId="0" borderId="18" xfId="0" applyNumberFormat="1" applyFont="1" applyBorder="1" applyAlignment="1">
      <alignment horizontal="center"/>
    </xf>
    <xf numFmtId="3" fontId="17" fillId="0" borderId="16" xfId="0" applyNumberFormat="1" applyFont="1" applyBorder="1" applyAlignment="1">
      <alignment horizontal="center"/>
    </xf>
    <xf numFmtId="4" fontId="18" fillId="0" borderId="10" xfId="0" applyNumberFormat="1" applyFont="1" applyBorder="1" applyAlignment="1">
      <alignment horizontal="center" vertical="center" wrapText="1"/>
    </xf>
    <xf numFmtId="4" fontId="18" fillId="0" borderId="19" xfId="0" applyNumberFormat="1" applyFont="1" applyBorder="1" applyAlignment="1">
      <alignment horizontal="center" vertical="center" wrapText="1"/>
    </xf>
    <xf numFmtId="0" fontId="17" fillId="0" borderId="0" xfId="0" applyFont="1" applyAlignment="1">
      <alignment horizontal="center"/>
    </xf>
    <xf numFmtId="0" fontId="17" fillId="0" borderId="12" xfId="0" applyFont="1" applyBorder="1" applyAlignment="1">
      <alignment horizontal="center"/>
    </xf>
    <xf numFmtId="0" fontId="17" fillId="0" borderId="10" xfId="0" applyFont="1" applyBorder="1" applyAlignment="1">
      <alignment horizontal="center" vertical="center"/>
    </xf>
    <xf numFmtId="0" fontId="17" fillId="0" borderId="10" xfId="0" applyFont="1" applyBorder="1" applyAlignment="1">
      <alignment horizontal="center" vertical="center" wrapText="1"/>
    </xf>
    <xf numFmtId="1" fontId="17" fillId="0" borderId="10" xfId="0" applyNumberFormat="1" applyFont="1" applyBorder="1" applyAlignment="1">
      <alignment horizontal="center" wrapText="1"/>
    </xf>
    <xf numFmtId="1" fontId="17" fillId="0" borderId="13" xfId="0" applyNumberFormat="1" applyFont="1" applyBorder="1" applyAlignment="1">
      <alignment horizontal="center"/>
    </xf>
    <xf numFmtId="1" fontId="17" fillId="0" borderId="18" xfId="0" applyNumberFormat="1" applyFont="1" applyBorder="1" applyAlignment="1">
      <alignment horizontal="center"/>
    </xf>
    <xf numFmtId="1" fontId="17" fillId="0" borderId="16" xfId="0" applyNumberFormat="1" applyFont="1" applyBorder="1" applyAlignment="1">
      <alignment horizontal="center"/>
    </xf>
    <xf numFmtId="3" fontId="17" fillId="0" borderId="10" xfId="0" applyNumberFormat="1" applyFont="1" applyBorder="1" applyAlignment="1">
      <alignment horizontal="center" vertical="center" wrapText="1"/>
    </xf>
    <xf numFmtId="0" fontId="6" fillId="34" borderId="0" xfId="51" applyFont="1" applyFill="1" applyAlignment="1">
      <alignment horizontal="center"/>
      <protection/>
    </xf>
    <xf numFmtId="0" fontId="6" fillId="34" borderId="12" xfId="51" applyFont="1" applyFill="1" applyBorder="1" applyAlignment="1">
      <alignment horizontal="center"/>
      <protection/>
    </xf>
    <xf numFmtId="49" fontId="8" fillId="11" borderId="14" xfId="56" applyNumberFormat="1" applyFont="1" applyFill="1" applyBorder="1" applyAlignment="1" applyProtection="1">
      <alignment horizontal="center" wrapText="1"/>
      <protection/>
    </xf>
    <xf numFmtId="49" fontId="8" fillId="11" borderId="11" xfId="56" applyNumberFormat="1" applyFont="1" applyFill="1" applyBorder="1" applyAlignment="1" applyProtection="1">
      <alignment horizontal="center" wrapText="1"/>
      <protection/>
    </xf>
    <xf numFmtId="0" fontId="6" fillId="11" borderId="14" xfId="51" applyFont="1" applyFill="1" applyBorder="1" applyAlignment="1" applyProtection="1">
      <alignment horizontal="center" wrapText="1"/>
      <protection/>
    </xf>
    <xf numFmtId="0" fontId="6" fillId="11" borderId="11" xfId="51" applyFont="1" applyFill="1" applyBorder="1" applyAlignment="1" applyProtection="1">
      <alignment horizontal="center" wrapText="1"/>
      <protection/>
    </xf>
    <xf numFmtId="0" fontId="6" fillId="11" borderId="13" xfId="51" applyFont="1" applyFill="1" applyBorder="1" applyAlignment="1" applyProtection="1">
      <alignment horizontal="center" wrapText="1"/>
      <protection/>
    </xf>
    <xf numFmtId="0" fontId="6" fillId="11" borderId="18" xfId="51" applyFont="1" applyFill="1" applyBorder="1" applyAlignment="1" applyProtection="1">
      <alignment horizontal="center" wrapText="1"/>
      <protection/>
    </xf>
    <xf numFmtId="0" fontId="6" fillId="11" borderId="16" xfId="51" applyFont="1" applyFill="1" applyBorder="1" applyAlignment="1" applyProtection="1">
      <alignment horizontal="center" wrapText="1"/>
      <protection/>
    </xf>
    <xf numFmtId="0" fontId="8" fillId="11" borderId="14" xfId="51" applyFont="1" applyFill="1" applyBorder="1" applyAlignment="1" applyProtection="1">
      <alignment horizontal="center" wrapText="1"/>
      <protection/>
    </xf>
    <xf numFmtId="0" fontId="8" fillId="11" borderId="11" xfId="51" applyFont="1" applyFill="1" applyBorder="1" applyAlignment="1" applyProtection="1">
      <alignment horizontal="center" wrapText="1"/>
      <protection/>
    </xf>
    <xf numFmtId="49" fontId="8" fillId="11" borderId="14" xfId="55" applyNumberFormat="1" applyFont="1" applyFill="1" applyBorder="1" applyAlignment="1" applyProtection="1">
      <alignment horizontal="center" wrapText="1"/>
      <protection/>
    </xf>
    <xf numFmtId="49" fontId="8" fillId="11" borderId="11" xfId="55" applyNumberFormat="1" applyFont="1" applyFill="1" applyBorder="1" applyAlignment="1" applyProtection="1">
      <alignment horizontal="center" wrapText="1"/>
      <protection/>
    </xf>
    <xf numFmtId="49" fontId="8" fillId="11" borderId="14" xfId="47" applyNumberFormat="1" applyFont="1" applyFill="1" applyBorder="1" applyAlignment="1" applyProtection="1">
      <alignment horizontal="center" wrapText="1"/>
      <protection/>
    </xf>
    <xf numFmtId="49" fontId="8" fillId="11" borderId="11" xfId="47" applyNumberFormat="1" applyFont="1" applyFill="1" applyBorder="1" applyAlignment="1" applyProtection="1">
      <alignment horizontal="center" wrapText="1"/>
      <protection/>
    </xf>
    <xf numFmtId="1" fontId="3" fillId="0" borderId="14" xfId="49" applyNumberFormat="1" applyFont="1" applyBorder="1" applyAlignment="1">
      <alignment horizontal="center" vertical="center" wrapText="1"/>
      <protection/>
    </xf>
    <xf numFmtId="1" fontId="3" fillId="0" borderId="11" xfId="49" applyNumberFormat="1" applyFont="1" applyBorder="1" applyAlignment="1">
      <alignment horizontal="center" vertical="center" wrapText="1"/>
      <protection/>
    </xf>
    <xf numFmtId="0" fontId="3" fillId="0" borderId="13" xfId="49" applyFont="1" applyBorder="1" applyAlignment="1">
      <alignment horizontal="center" vertical="center"/>
      <protection/>
    </xf>
    <xf numFmtId="0" fontId="3" fillId="0" borderId="18" xfId="49" applyFont="1" applyBorder="1" applyAlignment="1">
      <alignment horizontal="center" vertical="center"/>
      <protection/>
    </xf>
    <xf numFmtId="2" fontId="62" fillId="0" borderId="14" xfId="49" applyNumberFormat="1" applyFont="1" applyBorder="1" applyAlignment="1">
      <alignment horizontal="center" vertical="center" wrapText="1"/>
      <protection/>
    </xf>
    <xf numFmtId="2" fontId="62" fillId="0" borderId="11" xfId="49" applyNumberFormat="1" applyFont="1" applyBorder="1" applyAlignment="1">
      <alignment horizontal="center" vertical="center" wrapText="1"/>
      <protection/>
    </xf>
    <xf numFmtId="0" fontId="63" fillId="0" borderId="0" xfId="38" applyFont="1" applyAlignment="1">
      <alignment horizontal="center" vertical="center"/>
      <protection/>
    </xf>
    <xf numFmtId="0" fontId="3" fillId="0" borderId="12" xfId="49" applyFont="1" applyBorder="1" applyAlignment="1">
      <alignment horizontal="center" vertical="center" wrapText="1"/>
      <protection/>
    </xf>
    <xf numFmtId="0" fontId="65" fillId="0" borderId="14" xfId="49" applyFont="1" applyBorder="1" applyAlignment="1">
      <alignment horizontal="center" vertical="center" wrapText="1"/>
      <protection/>
    </xf>
    <xf numFmtId="0" fontId="65" fillId="0" borderId="11" xfId="49" applyFont="1" applyBorder="1" applyAlignment="1">
      <alignment horizontal="center" vertical="center" wrapText="1"/>
      <protection/>
    </xf>
    <xf numFmtId="0" fontId="65" fillId="0" borderId="14" xfId="49" applyFont="1" applyBorder="1" applyAlignment="1">
      <alignment horizontal="center" vertical="top" wrapText="1"/>
      <protection/>
    </xf>
    <xf numFmtId="0" fontId="65" fillId="0" borderId="11" xfId="49" applyFont="1" applyBorder="1" applyAlignment="1">
      <alignment horizontal="center" vertical="top" wrapText="1"/>
      <protection/>
    </xf>
    <xf numFmtId="0" fontId="3" fillId="0" borderId="16" xfId="49" applyFont="1" applyBorder="1" applyAlignment="1">
      <alignment horizontal="center" vertical="center"/>
      <protection/>
    </xf>
    <xf numFmtId="2" fontId="3" fillId="0" borderId="14" xfId="49" applyNumberFormat="1" applyFont="1" applyBorder="1" applyAlignment="1">
      <alignment horizontal="center" vertical="center" wrapText="1"/>
      <protection/>
    </xf>
    <xf numFmtId="2" fontId="3" fillId="0" borderId="11" xfId="49" applyNumberFormat="1" applyFont="1" applyBorder="1" applyAlignment="1">
      <alignment horizontal="center" vertical="center" wrapText="1"/>
      <protection/>
    </xf>
    <xf numFmtId="4" fontId="3" fillId="0" borderId="14" xfId="49" applyNumberFormat="1" applyFont="1" applyBorder="1" applyAlignment="1">
      <alignment horizontal="center" vertical="center" wrapText="1"/>
      <protection/>
    </xf>
    <xf numFmtId="4" fontId="3" fillId="0" borderId="11" xfId="49" applyNumberFormat="1" applyFont="1" applyBorder="1" applyAlignment="1">
      <alignment horizontal="center" vertical="center" wrapText="1"/>
      <protection/>
    </xf>
    <xf numFmtId="0" fontId="5" fillId="0" borderId="11" xfId="0" applyFont="1" applyBorder="1" applyAlignment="1">
      <alignment horizontal="center"/>
    </xf>
    <xf numFmtId="0" fontId="5" fillId="0" borderId="14" xfId="0" applyFont="1" applyBorder="1" applyAlignment="1">
      <alignment horizontal="center" vertical="center" wrapText="1"/>
    </xf>
    <xf numFmtId="0" fontId="5" fillId="0" borderId="10" xfId="0" applyFont="1" applyBorder="1" applyAlignment="1">
      <alignment horizontal="center"/>
    </xf>
    <xf numFmtId="0" fontId="5" fillId="0" borderId="11" xfId="0" applyFont="1" applyBorder="1" applyAlignment="1">
      <alignment horizontal="center" vertical="center" wrapText="1"/>
    </xf>
    <xf numFmtId="4" fontId="59" fillId="0" borderId="10" xfId="0" applyNumberFormat="1" applyFont="1" applyBorder="1" applyAlignment="1">
      <alignment/>
    </xf>
    <xf numFmtId="0" fontId="59" fillId="0" borderId="0" xfId="0" applyFont="1" applyBorder="1" applyAlignment="1">
      <alignment/>
    </xf>
    <xf numFmtId="4" fontId="66" fillId="0" borderId="0" xfId="0" applyNumberFormat="1" applyFont="1" applyBorder="1" applyAlignment="1">
      <alignment/>
    </xf>
    <xf numFmtId="0" fontId="5" fillId="0" borderId="16" xfId="0" applyFont="1" applyFill="1" applyBorder="1" applyAlignment="1">
      <alignment horizontal="center"/>
    </xf>
    <xf numFmtId="4" fontId="19" fillId="0" borderId="0" xfId="0" applyNumberFormat="1" applyFont="1" applyFill="1" applyAlignment="1">
      <alignment/>
    </xf>
    <xf numFmtId="0" fontId="59" fillId="0" borderId="10" xfId="0" applyFont="1" applyBorder="1" applyAlignment="1">
      <alignment horizontal="left" vertical="center"/>
    </xf>
    <xf numFmtId="4" fontId="61" fillId="0" borderId="10" xfId="0" applyNumberFormat="1" applyFont="1" applyBorder="1" applyAlignment="1">
      <alignment/>
    </xf>
    <xf numFmtId="4" fontId="3" fillId="34" borderId="10" xfId="0" applyNumberFormat="1" applyFont="1" applyFill="1" applyBorder="1" applyAlignment="1">
      <alignment/>
    </xf>
    <xf numFmtId="4" fontId="62" fillId="0" borderId="0" xfId="0" applyNumberFormat="1" applyFont="1" applyBorder="1" applyAlignment="1">
      <alignment horizontal="center"/>
    </xf>
  </cellXfs>
  <cellStyles count="61">
    <cellStyle name="Normal" xfId="0"/>
    <cellStyle name="20% - ส่วนที่ถูกเน้น1" xfId="15"/>
    <cellStyle name="20% - ส่วนที่ถูกเน้น2" xfId="16"/>
    <cellStyle name="20% - ส่วนที่ถูกเน้น3" xfId="17"/>
    <cellStyle name="20% - ส่วนที่ถูกเน้น4" xfId="18"/>
    <cellStyle name="20% - ส่วนที่ถูกเน้น5" xfId="19"/>
    <cellStyle name="20% - ส่วนที่ถูกเน้น6" xfId="20"/>
    <cellStyle name="40% - ส่วนที่ถูกเน้น1" xfId="21"/>
    <cellStyle name="40% - ส่วนที่ถูกเน้น2" xfId="22"/>
    <cellStyle name="40% - ส่วนที่ถูกเน้น3" xfId="23"/>
    <cellStyle name="40% - ส่วนที่ถูกเน้น4" xfId="24"/>
    <cellStyle name="40% - ส่วนที่ถูกเน้น5" xfId="25"/>
    <cellStyle name="40% - ส่วนที่ถูกเน้น6" xfId="26"/>
    <cellStyle name="60% - ส่วนที่ถูกเน้น1" xfId="27"/>
    <cellStyle name="60% - ส่วนที่ถูกเน้น2" xfId="28"/>
    <cellStyle name="60% - ส่วนที่ถูกเน้น3" xfId="29"/>
    <cellStyle name="60% - ส่วนที่ถูกเน้น4" xfId="30"/>
    <cellStyle name="60% - ส่วนที่ถูกเน้น5" xfId="31"/>
    <cellStyle name="60% - ส่วนที่ถูกเน้น6" xfId="32"/>
    <cellStyle name="Comma" xfId="33"/>
    <cellStyle name="Comma [0]" xfId="34"/>
    <cellStyle name="Comma 2" xfId="35"/>
    <cellStyle name="Currency" xfId="36"/>
    <cellStyle name="Currency [0]" xfId="37"/>
    <cellStyle name="Normal 2" xfId="38"/>
    <cellStyle name="Percent" xfId="39"/>
    <cellStyle name="การคำนวณ" xfId="40"/>
    <cellStyle name="ข้อความเตือน" xfId="41"/>
    <cellStyle name="ข้อความอธิบาย" xfId="42"/>
    <cellStyle name="ชื่อเรื่อง" xfId="43"/>
    <cellStyle name="เซลล์ตรวจสอบ" xfId="44"/>
    <cellStyle name="เซลล์ที่มีการเชื่อมโยง" xfId="45"/>
    <cellStyle name="ดี" xfId="46"/>
    <cellStyle name="ปกติ 10" xfId="47"/>
    <cellStyle name="ปกติ 11" xfId="48"/>
    <cellStyle name="ปกติ 2" xfId="49"/>
    <cellStyle name="ปกติ 3" xfId="50"/>
    <cellStyle name="ปกติ 4" xfId="51"/>
    <cellStyle name="ปกติ 5" xfId="52"/>
    <cellStyle name="ปกติ 6" xfId="53"/>
    <cellStyle name="ปกติ 7" xfId="54"/>
    <cellStyle name="ปกติ 8" xfId="55"/>
    <cellStyle name="ปกติ 9" xfId="56"/>
    <cellStyle name="ปกติ_Sheet2" xfId="57"/>
    <cellStyle name="ปกติ_Sheet2_1" xfId="58"/>
    <cellStyle name="ป้อนค่า" xfId="59"/>
    <cellStyle name="ปานกลาง" xfId="60"/>
    <cellStyle name="ผลรวม" xfId="61"/>
    <cellStyle name="แย่" xfId="62"/>
    <cellStyle name="ส่วนที่ถูกเน้น1" xfId="63"/>
    <cellStyle name="ส่วนที่ถูกเน้น2" xfId="64"/>
    <cellStyle name="ส่วนที่ถูกเน้น3" xfId="65"/>
    <cellStyle name="ส่วนที่ถูกเน้น4" xfId="66"/>
    <cellStyle name="ส่วนที่ถูกเน้น5" xfId="67"/>
    <cellStyle name="ส่วนที่ถูกเน้น6" xfId="68"/>
    <cellStyle name="แสดงผล" xfId="69"/>
    <cellStyle name="หมายเหตุ" xfId="70"/>
    <cellStyle name="หัวเรื่อง 1" xfId="71"/>
    <cellStyle name="หัวเรื่อง 2" xfId="72"/>
    <cellStyle name="หัวเรื่อง 3" xfId="73"/>
    <cellStyle name="หัวเรื่อง 4"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K437"/>
  <sheetViews>
    <sheetView view="pageBreakPreview" zoomScaleSheetLayoutView="100" zoomScalePageLayoutView="0" workbookViewId="0" topLeftCell="E1">
      <pane ySplit="3" topLeftCell="A370" activePane="bottomLeft" state="frozen"/>
      <selection pane="topLeft" activeCell="A1" sqref="A1"/>
      <selection pane="bottomLeft" activeCell="F375" sqref="F375:K375"/>
    </sheetView>
  </sheetViews>
  <sheetFormatPr defaultColWidth="9.140625" defaultRowHeight="12.75"/>
  <cols>
    <col min="1" max="1" width="3.57421875" style="102" bestFit="1" customWidth="1"/>
    <col min="2" max="2" width="37.28125" style="102" bestFit="1" customWidth="1"/>
    <col min="3" max="3" width="27.7109375" style="102" bestFit="1" customWidth="1"/>
    <col min="4" max="4" width="6.8515625" style="102" bestFit="1" customWidth="1"/>
    <col min="5" max="5" width="9.00390625" style="176" bestFit="1" customWidth="1"/>
    <col min="6" max="7" width="6.00390625" style="187" customWidth="1"/>
    <col min="8" max="8" width="5.7109375" style="187" bestFit="1" customWidth="1"/>
    <col min="9" max="9" width="5.7109375" style="184" bestFit="1" customWidth="1"/>
    <col min="10" max="10" width="5.7109375" style="184" customWidth="1"/>
    <col min="11" max="11" width="6.57421875" style="184" bestFit="1" customWidth="1"/>
    <col min="12" max="12" width="8.28125" style="185" bestFit="1" customWidth="1"/>
    <col min="13" max="13" width="7.28125" style="185" bestFit="1" customWidth="1"/>
    <col min="14" max="14" width="11.140625" style="184" customWidth="1"/>
    <col min="15" max="15" width="5.8515625" style="184" bestFit="1" customWidth="1"/>
    <col min="16" max="16" width="5.00390625" style="184" bestFit="1" customWidth="1"/>
    <col min="17" max="17" width="5.8515625" style="184" bestFit="1" customWidth="1"/>
    <col min="18" max="18" width="5.00390625" style="184" bestFit="1" customWidth="1"/>
    <col min="19" max="19" width="5.8515625" style="184" bestFit="1" customWidth="1"/>
    <col min="20" max="20" width="5.421875" style="184" bestFit="1" customWidth="1"/>
    <col min="21" max="21" width="5.8515625" style="186" bestFit="1" customWidth="1"/>
    <col min="22" max="22" width="6.140625" style="186" bestFit="1" customWidth="1"/>
    <col min="23" max="23" width="4.8515625" style="103" bestFit="1" customWidth="1"/>
    <col min="24" max="24" width="7.8515625" style="103" bestFit="1" customWidth="1"/>
    <col min="25" max="25" width="7.421875" style="104" bestFit="1" customWidth="1"/>
    <col min="26" max="16384" width="9.140625" style="102" customWidth="1"/>
  </cols>
  <sheetData>
    <row r="1" spans="2:23" ht="21">
      <c r="B1" s="264" t="s">
        <v>353</v>
      </c>
      <c r="C1" s="264"/>
      <c r="D1" s="264"/>
      <c r="E1" s="264"/>
      <c r="F1" s="264"/>
      <c r="G1" s="264"/>
      <c r="H1" s="264"/>
      <c r="I1" s="264"/>
      <c r="J1" s="264"/>
      <c r="K1" s="264"/>
      <c r="L1" s="264"/>
      <c r="M1" s="264"/>
      <c r="N1" s="264"/>
      <c r="O1" s="264"/>
      <c r="P1" s="264"/>
      <c r="Q1" s="264"/>
      <c r="R1" s="264"/>
      <c r="S1" s="264"/>
      <c r="T1" s="264"/>
      <c r="U1" s="264"/>
      <c r="V1" s="264"/>
      <c r="W1" s="264"/>
    </row>
    <row r="2" spans="1:25" ht="21">
      <c r="A2" s="260" t="s">
        <v>191</v>
      </c>
      <c r="B2" s="260" t="s">
        <v>315</v>
      </c>
      <c r="C2" s="260" t="s">
        <v>0</v>
      </c>
      <c r="D2" s="260" t="s">
        <v>316</v>
      </c>
      <c r="E2" s="270" t="s">
        <v>1</v>
      </c>
      <c r="F2" s="265" t="s">
        <v>317</v>
      </c>
      <c r="G2" s="271"/>
      <c r="H2" s="266"/>
      <c r="I2" s="265" t="s">
        <v>4</v>
      </c>
      <c r="J2" s="266"/>
      <c r="K2" s="270" t="s">
        <v>318</v>
      </c>
      <c r="L2" s="261" t="s">
        <v>2</v>
      </c>
      <c r="M2" s="261" t="s">
        <v>11</v>
      </c>
      <c r="N2" s="267" t="s">
        <v>5</v>
      </c>
      <c r="O2" s="268"/>
      <c r="P2" s="268"/>
      <c r="Q2" s="268"/>
      <c r="R2" s="268"/>
      <c r="S2" s="268"/>
      <c r="T2" s="268"/>
      <c r="U2" s="269"/>
      <c r="V2" s="262" t="s">
        <v>312</v>
      </c>
      <c r="W2" s="263"/>
      <c r="X2" s="259" t="s">
        <v>183</v>
      </c>
      <c r="Y2" s="104" t="s">
        <v>220</v>
      </c>
    </row>
    <row r="3" spans="1:24" ht="63">
      <c r="A3" s="260"/>
      <c r="B3" s="260"/>
      <c r="C3" s="260"/>
      <c r="D3" s="260"/>
      <c r="E3" s="270"/>
      <c r="F3" s="106">
        <v>2559</v>
      </c>
      <c r="G3" s="106">
        <v>2560</v>
      </c>
      <c r="H3" s="106">
        <v>2561</v>
      </c>
      <c r="I3" s="13">
        <v>2561</v>
      </c>
      <c r="J3" s="13" t="s">
        <v>13</v>
      </c>
      <c r="K3" s="270"/>
      <c r="L3" s="261"/>
      <c r="M3" s="261"/>
      <c r="N3" s="13" t="s">
        <v>6</v>
      </c>
      <c r="O3" s="13" t="s">
        <v>7</v>
      </c>
      <c r="P3" s="13" t="s">
        <v>8</v>
      </c>
      <c r="Q3" s="13" t="s">
        <v>7</v>
      </c>
      <c r="R3" s="13" t="s">
        <v>9</v>
      </c>
      <c r="S3" s="13" t="s">
        <v>7</v>
      </c>
      <c r="T3" s="13" t="s">
        <v>10</v>
      </c>
      <c r="U3" s="12" t="s">
        <v>7</v>
      </c>
      <c r="V3" s="107" t="s">
        <v>313</v>
      </c>
      <c r="W3" s="105" t="s">
        <v>314</v>
      </c>
      <c r="X3" s="259"/>
    </row>
    <row r="4" spans="1:25" s="116" customFormat="1" ht="21">
      <c r="A4" s="14">
        <v>1</v>
      </c>
      <c r="B4" s="108" t="s">
        <v>291</v>
      </c>
      <c r="C4" s="11" t="s">
        <v>12</v>
      </c>
      <c r="D4" s="109" t="s">
        <v>15</v>
      </c>
      <c r="E4" s="13" t="s">
        <v>14</v>
      </c>
      <c r="F4" s="110">
        <v>612</v>
      </c>
      <c r="G4" s="110">
        <v>741</v>
      </c>
      <c r="H4" s="110">
        <v>607</v>
      </c>
      <c r="I4" s="13">
        <v>640</v>
      </c>
      <c r="J4" s="13">
        <v>240</v>
      </c>
      <c r="K4" s="13">
        <f>I4-J4</f>
        <v>400</v>
      </c>
      <c r="L4" s="111">
        <v>51.36</v>
      </c>
      <c r="M4" s="13">
        <f>K4*L4</f>
        <v>20544</v>
      </c>
      <c r="N4" s="13">
        <f>K4/4</f>
        <v>100</v>
      </c>
      <c r="O4" s="13"/>
      <c r="P4" s="13">
        <f>K4/4</f>
        <v>100</v>
      </c>
      <c r="Q4" s="13"/>
      <c r="R4" s="13">
        <f>K4/4</f>
        <v>100</v>
      </c>
      <c r="S4" s="13"/>
      <c r="T4" s="13">
        <f>K4/4</f>
        <v>100</v>
      </c>
      <c r="U4" s="112"/>
      <c r="V4" s="112"/>
      <c r="W4" s="113"/>
      <c r="X4" s="114">
        <f>(SUM(F4,G4,H4))/3</f>
        <v>653.3333333333334</v>
      </c>
      <c r="Y4" s="115">
        <f>I4-J4</f>
        <v>400</v>
      </c>
    </row>
    <row r="5" spans="1:25" ht="21">
      <c r="A5" s="14">
        <v>2</v>
      </c>
      <c r="B5" s="14" t="s">
        <v>18</v>
      </c>
      <c r="C5" s="11" t="s">
        <v>12</v>
      </c>
      <c r="D5" s="11" t="s">
        <v>3</v>
      </c>
      <c r="E5" s="13" t="s">
        <v>19</v>
      </c>
      <c r="F5" s="110">
        <v>6</v>
      </c>
      <c r="G5" s="110">
        <v>8</v>
      </c>
      <c r="H5" s="110">
        <v>18</v>
      </c>
      <c r="I5" s="13">
        <v>23</v>
      </c>
      <c r="J5" s="13">
        <v>3</v>
      </c>
      <c r="K5" s="13">
        <f>I5-J5</f>
        <v>20</v>
      </c>
      <c r="L5" s="111">
        <v>51.63</v>
      </c>
      <c r="M5" s="13">
        <f aca="true" t="shared" si="0" ref="M5:M57">K5*L5</f>
        <v>1032.6000000000001</v>
      </c>
      <c r="N5" s="13">
        <f aca="true" t="shared" si="1" ref="N5:N69">K5/4</f>
        <v>5</v>
      </c>
      <c r="O5" s="13"/>
      <c r="P5" s="13">
        <f aca="true" t="shared" si="2" ref="P5:P69">K5/4</f>
        <v>5</v>
      </c>
      <c r="Q5" s="13"/>
      <c r="R5" s="13">
        <f aca="true" t="shared" si="3" ref="R5:R69">K5/4</f>
        <v>5</v>
      </c>
      <c r="S5" s="13"/>
      <c r="T5" s="13">
        <f aca="true" t="shared" si="4" ref="T5:T69">K5/4</f>
        <v>5</v>
      </c>
      <c r="U5" s="12"/>
      <c r="V5" s="12"/>
      <c r="W5" s="113"/>
      <c r="X5" s="114">
        <f aca="true" t="shared" si="5" ref="X5:X62">(SUM(F5,G5,H5))/3</f>
        <v>10.666666666666666</v>
      </c>
      <c r="Y5" s="115">
        <f aca="true" t="shared" si="6" ref="Y5:Y57">I5-J5</f>
        <v>20</v>
      </c>
    </row>
    <row r="6" spans="1:25" ht="21">
      <c r="A6" s="14">
        <v>3</v>
      </c>
      <c r="B6" s="14" t="s">
        <v>21</v>
      </c>
      <c r="C6" s="11" t="s">
        <v>16</v>
      </c>
      <c r="D6" s="11" t="s">
        <v>3</v>
      </c>
      <c r="E6" s="13" t="s">
        <v>20</v>
      </c>
      <c r="F6" s="110">
        <v>190</v>
      </c>
      <c r="G6" s="110">
        <v>270</v>
      </c>
      <c r="H6" s="110">
        <v>380</v>
      </c>
      <c r="I6" s="13">
        <v>380</v>
      </c>
      <c r="J6" s="13">
        <v>60</v>
      </c>
      <c r="K6" s="13">
        <f>I6-J6</f>
        <v>320</v>
      </c>
      <c r="L6" s="111">
        <v>46</v>
      </c>
      <c r="M6" s="13">
        <f t="shared" si="0"/>
        <v>14720</v>
      </c>
      <c r="N6" s="13">
        <f t="shared" si="1"/>
        <v>80</v>
      </c>
      <c r="O6" s="13"/>
      <c r="P6" s="13">
        <f t="shared" si="2"/>
        <v>80</v>
      </c>
      <c r="Q6" s="13"/>
      <c r="R6" s="13">
        <f t="shared" si="3"/>
        <v>80</v>
      </c>
      <c r="S6" s="13"/>
      <c r="T6" s="13">
        <f t="shared" si="4"/>
        <v>80</v>
      </c>
      <c r="U6" s="12"/>
      <c r="V6" s="12"/>
      <c r="W6" s="113"/>
      <c r="X6" s="114">
        <f t="shared" si="5"/>
        <v>280</v>
      </c>
      <c r="Y6" s="115">
        <f t="shared" si="6"/>
        <v>320</v>
      </c>
    </row>
    <row r="7" spans="1:25" ht="21">
      <c r="A7" s="14">
        <v>4</v>
      </c>
      <c r="B7" s="14" t="s">
        <v>24</v>
      </c>
      <c r="C7" s="11" t="s">
        <v>16</v>
      </c>
      <c r="D7" s="11" t="s">
        <v>3</v>
      </c>
      <c r="E7" s="13" t="s">
        <v>17</v>
      </c>
      <c r="F7" s="110">
        <v>105</v>
      </c>
      <c r="G7" s="110">
        <v>30</v>
      </c>
      <c r="H7" s="110">
        <v>26</v>
      </c>
      <c r="I7" s="13">
        <v>40</v>
      </c>
      <c r="J7" s="13">
        <v>20</v>
      </c>
      <c r="K7" s="13">
        <f>I7-J7</f>
        <v>20</v>
      </c>
      <c r="L7" s="111">
        <v>190</v>
      </c>
      <c r="M7" s="13">
        <f t="shared" si="0"/>
        <v>3800</v>
      </c>
      <c r="N7" s="13">
        <f t="shared" si="1"/>
        <v>5</v>
      </c>
      <c r="O7" s="13"/>
      <c r="P7" s="13">
        <f t="shared" si="2"/>
        <v>5</v>
      </c>
      <c r="Q7" s="13"/>
      <c r="R7" s="13">
        <f t="shared" si="3"/>
        <v>5</v>
      </c>
      <c r="S7" s="13"/>
      <c r="T7" s="13">
        <f t="shared" si="4"/>
        <v>5</v>
      </c>
      <c r="U7" s="12"/>
      <c r="V7" s="12"/>
      <c r="W7" s="113"/>
      <c r="X7" s="114">
        <f t="shared" si="5"/>
        <v>53.666666666666664</v>
      </c>
      <c r="Y7" s="115">
        <f t="shared" si="6"/>
        <v>20</v>
      </c>
    </row>
    <row r="8" spans="1:25" ht="21">
      <c r="A8" s="14">
        <v>5</v>
      </c>
      <c r="B8" s="14" t="s">
        <v>26</v>
      </c>
      <c r="C8" s="11" t="s">
        <v>16</v>
      </c>
      <c r="D8" s="11" t="s">
        <v>3</v>
      </c>
      <c r="E8" s="13" t="s">
        <v>17</v>
      </c>
      <c r="F8" s="110">
        <v>41</v>
      </c>
      <c r="G8" s="110">
        <v>174</v>
      </c>
      <c r="H8" s="110">
        <v>81</v>
      </c>
      <c r="I8" s="13">
        <v>90</v>
      </c>
      <c r="J8" s="13">
        <v>10</v>
      </c>
      <c r="K8" s="13">
        <f aca="true" t="shared" si="7" ref="K8:K57">I8-J8</f>
        <v>80</v>
      </c>
      <c r="L8" s="111">
        <v>93.14</v>
      </c>
      <c r="M8" s="13">
        <f t="shared" si="0"/>
        <v>7451.2</v>
      </c>
      <c r="N8" s="13">
        <f t="shared" si="1"/>
        <v>20</v>
      </c>
      <c r="O8" s="13"/>
      <c r="P8" s="13">
        <f t="shared" si="2"/>
        <v>20</v>
      </c>
      <c r="Q8" s="13"/>
      <c r="R8" s="13">
        <f t="shared" si="3"/>
        <v>20</v>
      </c>
      <c r="S8" s="13"/>
      <c r="T8" s="13">
        <f t="shared" si="4"/>
        <v>20</v>
      </c>
      <c r="U8" s="12"/>
      <c r="V8" s="12"/>
      <c r="W8" s="113"/>
      <c r="X8" s="114">
        <f t="shared" si="5"/>
        <v>98.66666666666667</v>
      </c>
      <c r="Y8" s="115">
        <f t="shared" si="6"/>
        <v>80</v>
      </c>
    </row>
    <row r="9" spans="1:25" ht="21">
      <c r="A9" s="14">
        <v>6</v>
      </c>
      <c r="B9" s="14" t="s">
        <v>27</v>
      </c>
      <c r="C9" s="11" t="s">
        <v>16</v>
      </c>
      <c r="D9" s="11" t="s">
        <v>3</v>
      </c>
      <c r="E9" s="13" t="s">
        <v>17</v>
      </c>
      <c r="F9" s="110">
        <v>21</v>
      </c>
      <c r="G9" s="110">
        <v>29</v>
      </c>
      <c r="H9" s="110">
        <v>24</v>
      </c>
      <c r="I9" s="13">
        <v>28</v>
      </c>
      <c r="J9" s="13">
        <v>20</v>
      </c>
      <c r="K9" s="13">
        <f t="shared" si="7"/>
        <v>8</v>
      </c>
      <c r="L9" s="111">
        <v>187.25</v>
      </c>
      <c r="M9" s="13">
        <f t="shared" si="0"/>
        <v>1498</v>
      </c>
      <c r="N9" s="13">
        <f t="shared" si="1"/>
        <v>2</v>
      </c>
      <c r="O9" s="13"/>
      <c r="P9" s="13">
        <f t="shared" si="2"/>
        <v>2</v>
      </c>
      <c r="Q9" s="13"/>
      <c r="R9" s="13">
        <f t="shared" si="3"/>
        <v>2</v>
      </c>
      <c r="S9" s="13"/>
      <c r="T9" s="13">
        <f t="shared" si="4"/>
        <v>2</v>
      </c>
      <c r="U9" s="12"/>
      <c r="V9" s="12"/>
      <c r="W9" s="113"/>
      <c r="X9" s="114">
        <f t="shared" si="5"/>
        <v>24.666666666666668</v>
      </c>
      <c r="Y9" s="115">
        <f t="shared" si="6"/>
        <v>8</v>
      </c>
    </row>
    <row r="10" spans="1:25" ht="21">
      <c r="A10" s="14">
        <v>7</v>
      </c>
      <c r="B10" s="14" t="s">
        <v>28</v>
      </c>
      <c r="C10" s="11" t="s">
        <v>16</v>
      </c>
      <c r="D10" s="11" t="s">
        <v>3</v>
      </c>
      <c r="E10" s="13" t="s">
        <v>23</v>
      </c>
      <c r="F10" s="110">
        <v>9688</v>
      </c>
      <c r="G10" s="110">
        <v>11215</v>
      </c>
      <c r="H10" s="110">
        <v>12217</v>
      </c>
      <c r="I10" s="13">
        <v>12570</v>
      </c>
      <c r="J10" s="13">
        <v>570</v>
      </c>
      <c r="K10" s="13">
        <f t="shared" si="7"/>
        <v>12000</v>
      </c>
      <c r="L10" s="111">
        <v>65</v>
      </c>
      <c r="M10" s="13">
        <f t="shared" si="0"/>
        <v>780000</v>
      </c>
      <c r="N10" s="13">
        <f t="shared" si="1"/>
        <v>3000</v>
      </c>
      <c r="O10" s="13"/>
      <c r="P10" s="13">
        <f t="shared" si="2"/>
        <v>3000</v>
      </c>
      <c r="Q10" s="13"/>
      <c r="R10" s="13">
        <f t="shared" si="3"/>
        <v>3000</v>
      </c>
      <c r="S10" s="13"/>
      <c r="T10" s="13">
        <f t="shared" si="4"/>
        <v>3000</v>
      </c>
      <c r="U10" s="12"/>
      <c r="V10" s="12"/>
      <c r="W10" s="113"/>
      <c r="X10" s="114">
        <f t="shared" si="5"/>
        <v>11040</v>
      </c>
      <c r="Y10" s="115">
        <f t="shared" si="6"/>
        <v>12000</v>
      </c>
    </row>
    <row r="11" spans="1:25" s="119" customFormat="1" ht="21">
      <c r="A11" s="14">
        <v>8</v>
      </c>
      <c r="B11" s="14" t="s">
        <v>319</v>
      </c>
      <c r="C11" s="11" t="s">
        <v>30</v>
      </c>
      <c r="D11" s="11" t="s">
        <v>3</v>
      </c>
      <c r="E11" s="13" t="s">
        <v>23</v>
      </c>
      <c r="F11" s="110">
        <v>155</v>
      </c>
      <c r="G11" s="110">
        <v>176</v>
      </c>
      <c r="H11" s="110">
        <v>200</v>
      </c>
      <c r="I11" s="13">
        <v>268</v>
      </c>
      <c r="J11" s="13">
        <v>68</v>
      </c>
      <c r="K11" s="13">
        <f t="shared" si="7"/>
        <v>200</v>
      </c>
      <c r="L11" s="111">
        <v>530</v>
      </c>
      <c r="M11" s="13">
        <f t="shared" si="0"/>
        <v>106000</v>
      </c>
      <c r="N11" s="13">
        <f t="shared" si="1"/>
        <v>50</v>
      </c>
      <c r="O11" s="13"/>
      <c r="P11" s="13">
        <f t="shared" si="2"/>
        <v>50</v>
      </c>
      <c r="Q11" s="13"/>
      <c r="R11" s="13">
        <f t="shared" si="3"/>
        <v>50</v>
      </c>
      <c r="S11" s="13"/>
      <c r="T11" s="13">
        <f t="shared" si="4"/>
        <v>50</v>
      </c>
      <c r="U11" s="117"/>
      <c r="V11" s="117"/>
      <c r="W11" s="113"/>
      <c r="X11" s="118">
        <f t="shared" si="5"/>
        <v>177</v>
      </c>
      <c r="Y11" s="115">
        <f t="shared" si="6"/>
        <v>200</v>
      </c>
    </row>
    <row r="12" spans="1:25" ht="21">
      <c r="A12" s="14">
        <v>9</v>
      </c>
      <c r="B12" s="14" t="s">
        <v>29</v>
      </c>
      <c r="C12" s="11" t="s">
        <v>30</v>
      </c>
      <c r="D12" s="11" t="s">
        <v>3</v>
      </c>
      <c r="E12" s="13" t="s">
        <v>17</v>
      </c>
      <c r="F12" s="110">
        <v>75</v>
      </c>
      <c r="G12" s="110">
        <v>25</v>
      </c>
      <c r="H12" s="110">
        <v>42</v>
      </c>
      <c r="I12" s="13">
        <v>54</v>
      </c>
      <c r="J12" s="13">
        <v>14</v>
      </c>
      <c r="K12" s="13">
        <f t="shared" si="7"/>
        <v>40</v>
      </c>
      <c r="L12" s="111">
        <v>450</v>
      </c>
      <c r="M12" s="13">
        <f t="shared" si="0"/>
        <v>18000</v>
      </c>
      <c r="N12" s="13">
        <f t="shared" si="1"/>
        <v>10</v>
      </c>
      <c r="O12" s="13"/>
      <c r="P12" s="13">
        <f t="shared" si="2"/>
        <v>10</v>
      </c>
      <c r="Q12" s="13"/>
      <c r="R12" s="13">
        <f t="shared" si="3"/>
        <v>10</v>
      </c>
      <c r="S12" s="13"/>
      <c r="T12" s="13">
        <f t="shared" si="4"/>
        <v>10</v>
      </c>
      <c r="U12" s="12"/>
      <c r="V12" s="12"/>
      <c r="W12" s="113"/>
      <c r="X12" s="114">
        <f t="shared" si="5"/>
        <v>47.333333333333336</v>
      </c>
      <c r="Y12" s="115">
        <f t="shared" si="6"/>
        <v>40</v>
      </c>
    </row>
    <row r="13" spans="1:25" ht="21">
      <c r="A13" s="14">
        <v>10</v>
      </c>
      <c r="B13" s="14" t="s">
        <v>31</v>
      </c>
      <c r="C13" s="11" t="s">
        <v>30</v>
      </c>
      <c r="D13" s="11" t="s">
        <v>3</v>
      </c>
      <c r="E13" s="13" t="s">
        <v>17</v>
      </c>
      <c r="F13" s="110">
        <v>366</v>
      </c>
      <c r="G13" s="110">
        <v>217</v>
      </c>
      <c r="H13" s="110">
        <v>133</v>
      </c>
      <c r="I13" s="13">
        <v>138</v>
      </c>
      <c r="J13" s="13">
        <v>18</v>
      </c>
      <c r="K13" s="13">
        <f t="shared" si="7"/>
        <v>120</v>
      </c>
      <c r="L13" s="111">
        <v>650</v>
      </c>
      <c r="M13" s="13">
        <f t="shared" si="0"/>
        <v>78000</v>
      </c>
      <c r="N13" s="13">
        <f t="shared" si="1"/>
        <v>30</v>
      </c>
      <c r="O13" s="13"/>
      <c r="P13" s="13">
        <f t="shared" si="2"/>
        <v>30</v>
      </c>
      <c r="Q13" s="13"/>
      <c r="R13" s="13">
        <f t="shared" si="3"/>
        <v>30</v>
      </c>
      <c r="S13" s="13"/>
      <c r="T13" s="13">
        <f t="shared" si="4"/>
        <v>30</v>
      </c>
      <c r="U13" s="12"/>
      <c r="V13" s="12"/>
      <c r="W13" s="113"/>
      <c r="X13" s="114">
        <f t="shared" si="5"/>
        <v>238.66666666666666</v>
      </c>
      <c r="Y13" s="115">
        <f t="shared" si="6"/>
        <v>120</v>
      </c>
    </row>
    <row r="14" spans="1:25" ht="21">
      <c r="A14" s="14">
        <v>11</v>
      </c>
      <c r="B14" s="14" t="s">
        <v>195</v>
      </c>
      <c r="C14" s="11" t="s">
        <v>16</v>
      </c>
      <c r="D14" s="11" t="s">
        <v>3</v>
      </c>
      <c r="E14" s="13" t="s">
        <v>25</v>
      </c>
      <c r="F14" s="110">
        <v>381</v>
      </c>
      <c r="G14" s="110">
        <v>381</v>
      </c>
      <c r="H14" s="110">
        <v>362</v>
      </c>
      <c r="I14" s="13">
        <v>400</v>
      </c>
      <c r="J14" s="13">
        <v>0</v>
      </c>
      <c r="K14" s="13">
        <f t="shared" si="7"/>
        <v>400</v>
      </c>
      <c r="L14" s="111">
        <v>175</v>
      </c>
      <c r="M14" s="13">
        <f t="shared" si="0"/>
        <v>70000</v>
      </c>
      <c r="N14" s="13">
        <f t="shared" si="1"/>
        <v>100</v>
      </c>
      <c r="O14" s="13"/>
      <c r="P14" s="13">
        <f t="shared" si="2"/>
        <v>100</v>
      </c>
      <c r="Q14" s="13"/>
      <c r="R14" s="13">
        <f t="shared" si="3"/>
        <v>100</v>
      </c>
      <c r="S14" s="13"/>
      <c r="T14" s="13">
        <f t="shared" si="4"/>
        <v>100</v>
      </c>
      <c r="U14" s="12"/>
      <c r="V14" s="12"/>
      <c r="W14" s="113"/>
      <c r="X14" s="114">
        <f t="shared" si="5"/>
        <v>374.6666666666667</v>
      </c>
      <c r="Y14" s="115">
        <f t="shared" si="6"/>
        <v>400</v>
      </c>
    </row>
    <row r="15" spans="1:25" ht="21">
      <c r="A15" s="14">
        <v>12</v>
      </c>
      <c r="B15" s="14" t="s">
        <v>32</v>
      </c>
      <c r="C15" s="11" t="s">
        <v>16</v>
      </c>
      <c r="D15" s="11" t="s">
        <v>3</v>
      </c>
      <c r="E15" s="13" t="s">
        <v>25</v>
      </c>
      <c r="F15" s="110">
        <v>8</v>
      </c>
      <c r="G15" s="110">
        <v>2</v>
      </c>
      <c r="H15" s="110">
        <v>4</v>
      </c>
      <c r="I15" s="13">
        <v>5</v>
      </c>
      <c r="J15" s="13">
        <v>1</v>
      </c>
      <c r="K15" s="13">
        <f t="shared" si="7"/>
        <v>4</v>
      </c>
      <c r="L15" s="111">
        <v>250</v>
      </c>
      <c r="M15" s="13">
        <f t="shared" si="0"/>
        <v>1000</v>
      </c>
      <c r="N15" s="13">
        <f t="shared" si="1"/>
        <v>1</v>
      </c>
      <c r="O15" s="13"/>
      <c r="P15" s="13">
        <f t="shared" si="2"/>
        <v>1</v>
      </c>
      <c r="Q15" s="13"/>
      <c r="R15" s="13">
        <f t="shared" si="3"/>
        <v>1</v>
      </c>
      <c r="S15" s="13"/>
      <c r="T15" s="13">
        <f t="shared" si="4"/>
        <v>1</v>
      </c>
      <c r="U15" s="12"/>
      <c r="V15" s="12"/>
      <c r="W15" s="113"/>
      <c r="X15" s="114">
        <f t="shared" si="5"/>
        <v>4.666666666666667</v>
      </c>
      <c r="Y15" s="115">
        <f t="shared" si="6"/>
        <v>4</v>
      </c>
    </row>
    <row r="16" spans="1:25" ht="21">
      <c r="A16" s="14">
        <v>13</v>
      </c>
      <c r="B16" s="14" t="s">
        <v>33</v>
      </c>
      <c r="C16" s="11" t="s">
        <v>16</v>
      </c>
      <c r="D16" s="11" t="s">
        <v>3</v>
      </c>
      <c r="E16" s="13" t="s">
        <v>17</v>
      </c>
      <c r="F16" s="110">
        <v>294</v>
      </c>
      <c r="G16" s="110">
        <v>316</v>
      </c>
      <c r="H16" s="110">
        <v>294</v>
      </c>
      <c r="I16" s="13">
        <v>340</v>
      </c>
      <c r="J16" s="13">
        <v>100</v>
      </c>
      <c r="K16" s="13">
        <f t="shared" si="7"/>
        <v>240</v>
      </c>
      <c r="L16" s="111">
        <v>95</v>
      </c>
      <c r="M16" s="13">
        <f t="shared" si="0"/>
        <v>22800</v>
      </c>
      <c r="N16" s="13">
        <f t="shared" si="1"/>
        <v>60</v>
      </c>
      <c r="O16" s="13"/>
      <c r="P16" s="13">
        <f t="shared" si="2"/>
        <v>60</v>
      </c>
      <c r="Q16" s="13"/>
      <c r="R16" s="13">
        <f t="shared" si="3"/>
        <v>60</v>
      </c>
      <c r="S16" s="13"/>
      <c r="T16" s="13">
        <f t="shared" si="4"/>
        <v>60</v>
      </c>
      <c r="U16" s="12"/>
      <c r="V16" s="12"/>
      <c r="W16" s="113"/>
      <c r="X16" s="114">
        <f t="shared" si="5"/>
        <v>301.3333333333333</v>
      </c>
      <c r="Y16" s="115">
        <f t="shared" si="6"/>
        <v>240</v>
      </c>
    </row>
    <row r="17" spans="1:25" s="128" customFormat="1" ht="21">
      <c r="A17" s="14">
        <v>14</v>
      </c>
      <c r="B17" s="120" t="s">
        <v>308</v>
      </c>
      <c r="C17" s="121" t="s">
        <v>16</v>
      </c>
      <c r="D17" s="8" t="s">
        <v>3</v>
      </c>
      <c r="E17" s="122" t="s">
        <v>17</v>
      </c>
      <c r="F17" s="123">
        <v>31</v>
      </c>
      <c r="G17" s="123">
        <v>35</v>
      </c>
      <c r="H17" s="123">
        <v>52</v>
      </c>
      <c r="I17" s="13">
        <v>60</v>
      </c>
      <c r="J17" s="122">
        <v>0</v>
      </c>
      <c r="K17" s="124">
        <f>I17-J17</f>
        <v>60</v>
      </c>
      <c r="L17" s="125">
        <v>135</v>
      </c>
      <c r="M17" s="13">
        <f t="shared" si="0"/>
        <v>8100</v>
      </c>
      <c r="N17" s="13">
        <f t="shared" si="1"/>
        <v>15</v>
      </c>
      <c r="O17" s="13"/>
      <c r="P17" s="13">
        <f t="shared" si="2"/>
        <v>15</v>
      </c>
      <c r="Q17" s="13"/>
      <c r="R17" s="13">
        <f t="shared" si="3"/>
        <v>15</v>
      </c>
      <c r="S17" s="13"/>
      <c r="T17" s="13">
        <f t="shared" si="4"/>
        <v>15</v>
      </c>
      <c r="U17" s="126"/>
      <c r="V17" s="126"/>
      <c r="W17" s="113"/>
      <c r="X17" s="127">
        <f>(SUM(F17,G17,H17))/3</f>
        <v>39.333333333333336</v>
      </c>
      <c r="Y17" s="115">
        <f t="shared" si="6"/>
        <v>60</v>
      </c>
    </row>
    <row r="18" spans="1:25" s="116" customFormat="1" ht="21">
      <c r="A18" s="14">
        <v>15</v>
      </c>
      <c r="B18" s="108" t="s">
        <v>34</v>
      </c>
      <c r="C18" s="11" t="s">
        <v>16</v>
      </c>
      <c r="D18" s="109" t="s">
        <v>15</v>
      </c>
      <c r="E18" s="13" t="s">
        <v>25</v>
      </c>
      <c r="F18" s="110">
        <v>185</v>
      </c>
      <c r="G18" s="110">
        <v>185</v>
      </c>
      <c r="H18" s="110">
        <v>186</v>
      </c>
      <c r="I18" s="13">
        <v>195</v>
      </c>
      <c r="J18" s="13">
        <v>35</v>
      </c>
      <c r="K18" s="13">
        <f t="shared" si="7"/>
        <v>160</v>
      </c>
      <c r="L18" s="111">
        <v>65</v>
      </c>
      <c r="M18" s="13">
        <f t="shared" si="0"/>
        <v>10400</v>
      </c>
      <c r="N18" s="13">
        <f t="shared" si="1"/>
        <v>40</v>
      </c>
      <c r="O18" s="13"/>
      <c r="P18" s="13">
        <f t="shared" si="2"/>
        <v>40</v>
      </c>
      <c r="Q18" s="13"/>
      <c r="R18" s="13">
        <f t="shared" si="3"/>
        <v>40</v>
      </c>
      <c r="S18" s="13"/>
      <c r="T18" s="13">
        <f t="shared" si="4"/>
        <v>40</v>
      </c>
      <c r="U18" s="12"/>
      <c r="V18" s="12"/>
      <c r="W18" s="113"/>
      <c r="X18" s="103">
        <f t="shared" si="5"/>
        <v>185.33333333333334</v>
      </c>
      <c r="Y18" s="115">
        <f t="shared" si="6"/>
        <v>160</v>
      </c>
    </row>
    <row r="19" spans="1:27" s="116" customFormat="1" ht="21">
      <c r="A19" s="14">
        <v>16</v>
      </c>
      <c r="B19" s="14" t="s">
        <v>330</v>
      </c>
      <c r="C19" s="11" t="s">
        <v>16</v>
      </c>
      <c r="D19" s="11" t="s">
        <v>3</v>
      </c>
      <c r="E19" s="13" t="s">
        <v>17</v>
      </c>
      <c r="F19" s="110">
        <v>180</v>
      </c>
      <c r="G19" s="110">
        <v>195</v>
      </c>
      <c r="H19" s="110">
        <v>155</v>
      </c>
      <c r="I19" s="13">
        <v>160</v>
      </c>
      <c r="J19" s="13">
        <v>0</v>
      </c>
      <c r="K19" s="13">
        <f t="shared" si="7"/>
        <v>160</v>
      </c>
      <c r="L19" s="111">
        <v>187.5</v>
      </c>
      <c r="M19" s="13">
        <f t="shared" si="0"/>
        <v>30000</v>
      </c>
      <c r="N19" s="13">
        <f t="shared" si="1"/>
        <v>40</v>
      </c>
      <c r="O19" s="13"/>
      <c r="P19" s="13">
        <f t="shared" si="2"/>
        <v>40</v>
      </c>
      <c r="Q19" s="13"/>
      <c r="R19" s="13">
        <f t="shared" si="3"/>
        <v>40</v>
      </c>
      <c r="S19" s="13"/>
      <c r="T19" s="13">
        <f t="shared" si="4"/>
        <v>40</v>
      </c>
      <c r="U19" s="12"/>
      <c r="V19" s="12"/>
      <c r="W19" s="113"/>
      <c r="X19" s="114">
        <f t="shared" si="5"/>
        <v>176.66666666666666</v>
      </c>
      <c r="Y19" s="115">
        <f t="shared" si="6"/>
        <v>160</v>
      </c>
      <c r="Z19" s="102"/>
      <c r="AA19" s="102"/>
    </row>
    <row r="20" spans="1:25" ht="21">
      <c r="A20" s="14">
        <v>17</v>
      </c>
      <c r="B20" s="14" t="s">
        <v>225</v>
      </c>
      <c r="C20" s="11" t="s">
        <v>200</v>
      </c>
      <c r="D20" s="11" t="s">
        <v>3</v>
      </c>
      <c r="E20" s="13" t="s">
        <v>23</v>
      </c>
      <c r="F20" s="110">
        <v>1</v>
      </c>
      <c r="G20" s="110">
        <v>2</v>
      </c>
      <c r="H20" s="110">
        <v>3</v>
      </c>
      <c r="I20" s="13">
        <v>4</v>
      </c>
      <c r="J20" s="13">
        <v>1</v>
      </c>
      <c r="K20" s="13">
        <f t="shared" si="7"/>
        <v>3</v>
      </c>
      <c r="L20" s="111">
        <v>815</v>
      </c>
      <c r="M20" s="13">
        <f t="shared" si="0"/>
        <v>2445</v>
      </c>
      <c r="N20" s="13">
        <v>3</v>
      </c>
      <c r="O20" s="13"/>
      <c r="P20" s="13">
        <v>0</v>
      </c>
      <c r="Q20" s="13"/>
      <c r="R20" s="13">
        <v>0</v>
      </c>
      <c r="S20" s="13"/>
      <c r="T20" s="13">
        <v>0</v>
      </c>
      <c r="U20" s="12"/>
      <c r="V20" s="12"/>
      <c r="W20" s="113"/>
      <c r="X20" s="114">
        <f t="shared" si="5"/>
        <v>2</v>
      </c>
      <c r="Y20" s="115">
        <f t="shared" si="6"/>
        <v>3</v>
      </c>
    </row>
    <row r="21" spans="1:25" ht="21">
      <c r="A21" s="14">
        <v>18</v>
      </c>
      <c r="B21" s="14" t="s">
        <v>321</v>
      </c>
      <c r="C21" s="11" t="s">
        <v>16</v>
      </c>
      <c r="D21" s="11" t="s">
        <v>3</v>
      </c>
      <c r="E21" s="13" t="s">
        <v>23</v>
      </c>
      <c r="F21" s="110">
        <v>540</v>
      </c>
      <c r="G21" s="110">
        <v>1163</v>
      </c>
      <c r="H21" s="110">
        <v>1073</v>
      </c>
      <c r="I21" s="13">
        <v>1154</v>
      </c>
      <c r="J21" s="13">
        <v>354</v>
      </c>
      <c r="K21" s="13">
        <f t="shared" si="7"/>
        <v>800</v>
      </c>
      <c r="L21" s="111">
        <v>17</v>
      </c>
      <c r="M21" s="13">
        <f t="shared" si="0"/>
        <v>13600</v>
      </c>
      <c r="N21" s="13">
        <f t="shared" si="1"/>
        <v>200</v>
      </c>
      <c r="O21" s="13"/>
      <c r="P21" s="13">
        <f t="shared" si="2"/>
        <v>200</v>
      </c>
      <c r="Q21" s="13"/>
      <c r="R21" s="13">
        <f t="shared" si="3"/>
        <v>200</v>
      </c>
      <c r="S21" s="13"/>
      <c r="T21" s="13">
        <f t="shared" si="4"/>
        <v>200</v>
      </c>
      <c r="U21" s="12"/>
      <c r="V21" s="12"/>
      <c r="W21" s="113"/>
      <c r="X21" s="114">
        <f t="shared" si="5"/>
        <v>925.3333333333334</v>
      </c>
      <c r="Y21" s="115">
        <f t="shared" si="6"/>
        <v>800</v>
      </c>
    </row>
    <row r="22" spans="1:25" ht="21">
      <c r="A22" s="14">
        <v>19</v>
      </c>
      <c r="B22" s="14" t="s">
        <v>35</v>
      </c>
      <c r="C22" s="11" t="s">
        <v>16</v>
      </c>
      <c r="D22" s="11" t="s">
        <v>3</v>
      </c>
      <c r="E22" s="13" t="s">
        <v>17</v>
      </c>
      <c r="F22" s="110">
        <v>100</v>
      </c>
      <c r="G22" s="110">
        <v>182</v>
      </c>
      <c r="H22" s="110">
        <v>105</v>
      </c>
      <c r="I22" s="13">
        <v>122</v>
      </c>
      <c r="J22" s="13">
        <v>2</v>
      </c>
      <c r="K22" s="13">
        <f t="shared" si="7"/>
        <v>120</v>
      </c>
      <c r="L22" s="111">
        <v>28.94</v>
      </c>
      <c r="M22" s="13">
        <f t="shared" si="0"/>
        <v>3472.8</v>
      </c>
      <c r="N22" s="13">
        <f t="shared" si="1"/>
        <v>30</v>
      </c>
      <c r="O22" s="13"/>
      <c r="P22" s="13">
        <f t="shared" si="2"/>
        <v>30</v>
      </c>
      <c r="Q22" s="13"/>
      <c r="R22" s="13">
        <f t="shared" si="3"/>
        <v>30</v>
      </c>
      <c r="S22" s="13"/>
      <c r="T22" s="13">
        <f t="shared" si="4"/>
        <v>30</v>
      </c>
      <c r="U22" s="12"/>
      <c r="V22" s="12"/>
      <c r="W22" s="113"/>
      <c r="X22" s="114">
        <f t="shared" si="5"/>
        <v>129</v>
      </c>
      <c r="Y22" s="115">
        <f t="shared" si="6"/>
        <v>120</v>
      </c>
    </row>
    <row r="23" spans="1:25" ht="21">
      <c r="A23" s="14">
        <v>20</v>
      </c>
      <c r="B23" s="14" t="s">
        <v>252</v>
      </c>
      <c r="C23" s="11" t="s">
        <v>30</v>
      </c>
      <c r="D23" s="11" t="s">
        <v>3</v>
      </c>
      <c r="E23" s="13" t="s">
        <v>22</v>
      </c>
      <c r="F23" s="110">
        <v>29</v>
      </c>
      <c r="G23" s="110">
        <v>50</v>
      </c>
      <c r="H23" s="110">
        <v>55</v>
      </c>
      <c r="I23" s="13">
        <v>53</v>
      </c>
      <c r="J23" s="13">
        <v>5</v>
      </c>
      <c r="K23" s="13">
        <f t="shared" si="7"/>
        <v>48</v>
      </c>
      <c r="L23" s="111">
        <v>900</v>
      </c>
      <c r="M23" s="13">
        <f t="shared" si="0"/>
        <v>43200</v>
      </c>
      <c r="N23" s="13">
        <f t="shared" si="1"/>
        <v>12</v>
      </c>
      <c r="O23" s="13"/>
      <c r="P23" s="13">
        <f t="shared" si="2"/>
        <v>12</v>
      </c>
      <c r="Q23" s="13"/>
      <c r="R23" s="13">
        <f t="shared" si="3"/>
        <v>12</v>
      </c>
      <c r="S23" s="13"/>
      <c r="T23" s="13">
        <f t="shared" si="4"/>
        <v>12</v>
      </c>
      <c r="U23" s="12"/>
      <c r="V23" s="12"/>
      <c r="W23" s="113"/>
      <c r="X23" s="114">
        <f t="shared" si="5"/>
        <v>44.666666666666664</v>
      </c>
      <c r="Y23" s="115">
        <f t="shared" si="6"/>
        <v>48</v>
      </c>
    </row>
    <row r="24" spans="1:25" ht="21">
      <c r="A24" s="14">
        <v>21</v>
      </c>
      <c r="B24" s="14" t="s">
        <v>320</v>
      </c>
      <c r="C24" s="11" t="s">
        <v>30</v>
      </c>
      <c r="D24" s="11" t="s">
        <v>3</v>
      </c>
      <c r="E24" s="13" t="s">
        <v>23</v>
      </c>
      <c r="F24" s="110">
        <v>160</v>
      </c>
      <c r="G24" s="110">
        <v>160</v>
      </c>
      <c r="H24" s="110">
        <v>98</v>
      </c>
      <c r="I24" s="13">
        <v>132</v>
      </c>
      <c r="J24" s="13">
        <v>12</v>
      </c>
      <c r="K24" s="13">
        <f t="shared" si="7"/>
        <v>120</v>
      </c>
      <c r="L24" s="111">
        <v>240</v>
      </c>
      <c r="M24" s="13">
        <f t="shared" si="0"/>
        <v>28800</v>
      </c>
      <c r="N24" s="13">
        <f t="shared" si="1"/>
        <v>30</v>
      </c>
      <c r="O24" s="13"/>
      <c r="P24" s="13">
        <f t="shared" si="2"/>
        <v>30</v>
      </c>
      <c r="Q24" s="13"/>
      <c r="R24" s="13">
        <f t="shared" si="3"/>
        <v>30</v>
      </c>
      <c r="S24" s="13"/>
      <c r="T24" s="13">
        <f t="shared" si="4"/>
        <v>30</v>
      </c>
      <c r="U24" s="12"/>
      <c r="V24" s="12"/>
      <c r="W24" s="113"/>
      <c r="X24" s="114">
        <f t="shared" si="5"/>
        <v>139.33333333333334</v>
      </c>
      <c r="Y24" s="115">
        <f t="shared" si="6"/>
        <v>120</v>
      </c>
    </row>
    <row r="25" spans="1:25" ht="21">
      <c r="A25" s="14">
        <v>22</v>
      </c>
      <c r="B25" s="14" t="s">
        <v>226</v>
      </c>
      <c r="C25" s="11" t="s">
        <v>16</v>
      </c>
      <c r="D25" s="11" t="s">
        <v>3</v>
      </c>
      <c r="E25" s="13" t="s">
        <v>23</v>
      </c>
      <c r="F25" s="110">
        <v>80</v>
      </c>
      <c r="G25" s="110">
        <v>150</v>
      </c>
      <c r="H25" s="110">
        <v>403</v>
      </c>
      <c r="I25" s="13">
        <v>428</v>
      </c>
      <c r="J25" s="13">
        <v>268</v>
      </c>
      <c r="K25" s="13">
        <f t="shared" si="7"/>
        <v>160</v>
      </c>
      <c r="L25" s="111">
        <v>205.62</v>
      </c>
      <c r="M25" s="13">
        <f t="shared" si="0"/>
        <v>32899.2</v>
      </c>
      <c r="N25" s="13">
        <f t="shared" si="1"/>
        <v>40</v>
      </c>
      <c r="O25" s="13"/>
      <c r="P25" s="13">
        <f t="shared" si="2"/>
        <v>40</v>
      </c>
      <c r="Q25" s="13"/>
      <c r="R25" s="13">
        <f t="shared" si="3"/>
        <v>40</v>
      </c>
      <c r="S25" s="13"/>
      <c r="T25" s="13">
        <f t="shared" si="4"/>
        <v>40</v>
      </c>
      <c r="U25" s="12"/>
      <c r="V25" s="12"/>
      <c r="W25" s="113"/>
      <c r="X25" s="114">
        <f t="shared" si="5"/>
        <v>211</v>
      </c>
      <c r="Y25" s="115">
        <f t="shared" si="6"/>
        <v>160</v>
      </c>
    </row>
    <row r="26" spans="1:25" ht="21">
      <c r="A26" s="14">
        <v>23</v>
      </c>
      <c r="B26" s="14" t="s">
        <v>36</v>
      </c>
      <c r="C26" s="11" t="s">
        <v>16</v>
      </c>
      <c r="D26" s="11" t="s">
        <v>3</v>
      </c>
      <c r="E26" s="13" t="s">
        <v>23</v>
      </c>
      <c r="F26" s="110">
        <v>58</v>
      </c>
      <c r="G26" s="110">
        <v>62</v>
      </c>
      <c r="H26" s="110">
        <v>30</v>
      </c>
      <c r="I26" s="13">
        <v>50</v>
      </c>
      <c r="J26" s="13">
        <v>30</v>
      </c>
      <c r="K26" s="13">
        <f t="shared" si="7"/>
        <v>20</v>
      </c>
      <c r="L26" s="111">
        <v>160</v>
      </c>
      <c r="M26" s="13">
        <f t="shared" si="0"/>
        <v>3200</v>
      </c>
      <c r="N26" s="13">
        <f t="shared" si="1"/>
        <v>5</v>
      </c>
      <c r="O26" s="13"/>
      <c r="P26" s="13">
        <f t="shared" si="2"/>
        <v>5</v>
      </c>
      <c r="Q26" s="13"/>
      <c r="R26" s="13">
        <f t="shared" si="3"/>
        <v>5</v>
      </c>
      <c r="S26" s="13"/>
      <c r="T26" s="13">
        <f t="shared" si="4"/>
        <v>5</v>
      </c>
      <c r="U26" s="12"/>
      <c r="V26" s="12"/>
      <c r="W26" s="113"/>
      <c r="X26" s="114">
        <f t="shared" si="5"/>
        <v>50</v>
      </c>
      <c r="Y26" s="115">
        <f t="shared" si="6"/>
        <v>20</v>
      </c>
    </row>
    <row r="27" spans="1:25" ht="21">
      <c r="A27" s="14">
        <v>24</v>
      </c>
      <c r="B27" s="14" t="s">
        <v>37</v>
      </c>
      <c r="C27" s="11" t="s">
        <v>16</v>
      </c>
      <c r="D27" s="11" t="s">
        <v>3</v>
      </c>
      <c r="E27" s="13" t="s">
        <v>17</v>
      </c>
      <c r="F27" s="110">
        <v>38</v>
      </c>
      <c r="G27" s="110">
        <v>38</v>
      </c>
      <c r="H27" s="110">
        <v>19</v>
      </c>
      <c r="I27" s="13">
        <v>33</v>
      </c>
      <c r="J27" s="13">
        <v>1</v>
      </c>
      <c r="K27" s="13">
        <f t="shared" si="7"/>
        <v>32</v>
      </c>
      <c r="L27" s="111">
        <v>275</v>
      </c>
      <c r="M27" s="13">
        <f t="shared" si="0"/>
        <v>8800</v>
      </c>
      <c r="N27" s="13">
        <f t="shared" si="1"/>
        <v>8</v>
      </c>
      <c r="O27" s="13"/>
      <c r="P27" s="13">
        <f t="shared" si="2"/>
        <v>8</v>
      </c>
      <c r="Q27" s="13"/>
      <c r="R27" s="13">
        <f t="shared" si="3"/>
        <v>8</v>
      </c>
      <c r="S27" s="13"/>
      <c r="T27" s="13">
        <f t="shared" si="4"/>
        <v>8</v>
      </c>
      <c r="U27" s="12"/>
      <c r="V27" s="12"/>
      <c r="W27" s="113"/>
      <c r="X27" s="114">
        <f t="shared" si="5"/>
        <v>31.666666666666668</v>
      </c>
      <c r="Y27" s="115">
        <f t="shared" si="6"/>
        <v>32</v>
      </c>
    </row>
    <row r="28" spans="1:30" s="116" customFormat="1" ht="21">
      <c r="A28" s="14">
        <v>25</v>
      </c>
      <c r="B28" s="14" t="s">
        <v>306</v>
      </c>
      <c r="C28" s="11" t="s">
        <v>16</v>
      </c>
      <c r="D28" s="11" t="s">
        <v>3</v>
      </c>
      <c r="E28" s="13" t="s">
        <v>25</v>
      </c>
      <c r="F28" s="110">
        <v>20</v>
      </c>
      <c r="G28" s="110">
        <v>31</v>
      </c>
      <c r="H28" s="110">
        <v>17</v>
      </c>
      <c r="I28" s="13">
        <v>24</v>
      </c>
      <c r="J28" s="13">
        <v>20</v>
      </c>
      <c r="K28" s="13">
        <f t="shared" si="7"/>
        <v>4</v>
      </c>
      <c r="L28" s="111">
        <v>300</v>
      </c>
      <c r="M28" s="13">
        <f t="shared" si="0"/>
        <v>1200</v>
      </c>
      <c r="N28" s="13">
        <f t="shared" si="1"/>
        <v>1</v>
      </c>
      <c r="O28" s="13"/>
      <c r="P28" s="13">
        <f t="shared" si="2"/>
        <v>1</v>
      </c>
      <c r="Q28" s="13"/>
      <c r="R28" s="13">
        <f t="shared" si="3"/>
        <v>1</v>
      </c>
      <c r="S28" s="13"/>
      <c r="T28" s="13">
        <f t="shared" si="4"/>
        <v>1</v>
      </c>
      <c r="U28" s="12"/>
      <c r="V28" s="12"/>
      <c r="W28" s="113"/>
      <c r="X28" s="114">
        <f>(SUM(F28,G28,H28))/3</f>
        <v>22.666666666666668</v>
      </c>
      <c r="Y28" s="115">
        <f t="shared" si="6"/>
        <v>4</v>
      </c>
      <c r="Z28" s="102"/>
      <c r="AA28" s="102"/>
      <c r="AB28" s="102"/>
      <c r="AC28" s="102"/>
      <c r="AD28" s="102"/>
    </row>
    <row r="29" spans="1:30" s="116" customFormat="1" ht="21">
      <c r="A29" s="14">
        <v>26</v>
      </c>
      <c r="B29" s="14" t="s">
        <v>38</v>
      </c>
      <c r="C29" s="11" t="s">
        <v>16</v>
      </c>
      <c r="D29" s="11" t="s">
        <v>3</v>
      </c>
      <c r="E29" s="13" t="s">
        <v>17</v>
      </c>
      <c r="F29" s="110">
        <v>9</v>
      </c>
      <c r="G29" s="110">
        <v>13</v>
      </c>
      <c r="H29" s="110">
        <v>4</v>
      </c>
      <c r="I29" s="13">
        <v>10</v>
      </c>
      <c r="J29" s="13">
        <v>6</v>
      </c>
      <c r="K29" s="13">
        <f t="shared" si="7"/>
        <v>4</v>
      </c>
      <c r="L29" s="111">
        <v>50.34</v>
      </c>
      <c r="M29" s="13">
        <f t="shared" si="0"/>
        <v>201.36</v>
      </c>
      <c r="N29" s="13">
        <f t="shared" si="1"/>
        <v>1</v>
      </c>
      <c r="O29" s="13"/>
      <c r="P29" s="13">
        <f t="shared" si="2"/>
        <v>1</v>
      </c>
      <c r="Q29" s="13"/>
      <c r="R29" s="13">
        <f t="shared" si="3"/>
        <v>1</v>
      </c>
      <c r="S29" s="13"/>
      <c r="T29" s="13">
        <f t="shared" si="4"/>
        <v>1</v>
      </c>
      <c r="U29" s="12"/>
      <c r="V29" s="12"/>
      <c r="W29" s="113"/>
      <c r="X29" s="114">
        <f t="shared" si="5"/>
        <v>8.666666666666666</v>
      </c>
      <c r="Y29" s="115">
        <f t="shared" si="6"/>
        <v>4</v>
      </c>
      <c r="Z29" s="102"/>
      <c r="AA29" s="102"/>
      <c r="AB29" s="102"/>
      <c r="AC29" s="102"/>
      <c r="AD29" s="102"/>
    </row>
    <row r="30" spans="1:25" ht="21">
      <c r="A30" s="14">
        <v>27</v>
      </c>
      <c r="B30" s="14" t="s">
        <v>39</v>
      </c>
      <c r="C30" s="11" t="s">
        <v>16</v>
      </c>
      <c r="D30" s="11" t="s">
        <v>3</v>
      </c>
      <c r="E30" s="13" t="s">
        <v>25</v>
      </c>
      <c r="F30" s="110">
        <v>10</v>
      </c>
      <c r="G30" s="110">
        <v>8</v>
      </c>
      <c r="H30" s="110">
        <v>4</v>
      </c>
      <c r="I30" s="13">
        <v>10</v>
      </c>
      <c r="J30" s="13">
        <v>6</v>
      </c>
      <c r="K30" s="13">
        <f t="shared" si="7"/>
        <v>4</v>
      </c>
      <c r="L30" s="111">
        <v>120</v>
      </c>
      <c r="M30" s="13">
        <f t="shared" si="0"/>
        <v>480</v>
      </c>
      <c r="N30" s="13">
        <f t="shared" si="1"/>
        <v>1</v>
      </c>
      <c r="O30" s="13"/>
      <c r="P30" s="13">
        <f t="shared" si="2"/>
        <v>1</v>
      </c>
      <c r="Q30" s="13"/>
      <c r="R30" s="13">
        <f t="shared" si="3"/>
        <v>1</v>
      </c>
      <c r="S30" s="13"/>
      <c r="T30" s="13">
        <f t="shared" si="4"/>
        <v>1</v>
      </c>
      <c r="U30" s="12"/>
      <c r="V30" s="12"/>
      <c r="W30" s="113"/>
      <c r="X30" s="114">
        <f t="shared" si="5"/>
        <v>7.333333333333333</v>
      </c>
      <c r="Y30" s="115">
        <f t="shared" si="6"/>
        <v>4</v>
      </c>
    </row>
    <row r="31" spans="1:25" ht="21">
      <c r="A31" s="14">
        <v>28</v>
      </c>
      <c r="B31" s="14" t="s">
        <v>40</v>
      </c>
      <c r="C31" s="11" t="s">
        <v>16</v>
      </c>
      <c r="D31" s="11" t="s">
        <v>3</v>
      </c>
      <c r="E31" s="13" t="s">
        <v>25</v>
      </c>
      <c r="F31" s="110">
        <v>129</v>
      </c>
      <c r="G31" s="110">
        <v>74</v>
      </c>
      <c r="H31" s="110">
        <v>93</v>
      </c>
      <c r="I31" s="13">
        <v>104</v>
      </c>
      <c r="J31" s="13">
        <v>4</v>
      </c>
      <c r="K31" s="13">
        <f t="shared" si="7"/>
        <v>100</v>
      </c>
      <c r="L31" s="111">
        <v>128</v>
      </c>
      <c r="M31" s="13">
        <f t="shared" si="0"/>
        <v>12800</v>
      </c>
      <c r="N31" s="13">
        <f t="shared" si="1"/>
        <v>25</v>
      </c>
      <c r="O31" s="13"/>
      <c r="P31" s="13">
        <f t="shared" si="2"/>
        <v>25</v>
      </c>
      <c r="Q31" s="13"/>
      <c r="R31" s="13">
        <f t="shared" si="3"/>
        <v>25</v>
      </c>
      <c r="S31" s="13"/>
      <c r="T31" s="13">
        <f t="shared" si="4"/>
        <v>25</v>
      </c>
      <c r="U31" s="12"/>
      <c r="V31" s="12"/>
      <c r="W31" s="113"/>
      <c r="X31" s="114">
        <f t="shared" si="5"/>
        <v>98.66666666666667</v>
      </c>
      <c r="Y31" s="115">
        <f t="shared" si="6"/>
        <v>100</v>
      </c>
    </row>
    <row r="32" spans="1:25" ht="21">
      <c r="A32" s="14">
        <v>29</v>
      </c>
      <c r="B32" s="14" t="s">
        <v>41</v>
      </c>
      <c r="C32" s="11" t="s">
        <v>30</v>
      </c>
      <c r="D32" s="11" t="s">
        <v>3</v>
      </c>
      <c r="E32" s="13" t="s">
        <v>17</v>
      </c>
      <c r="F32" s="110">
        <v>227</v>
      </c>
      <c r="G32" s="110">
        <v>142</v>
      </c>
      <c r="H32" s="110">
        <v>135</v>
      </c>
      <c r="I32" s="13">
        <v>128</v>
      </c>
      <c r="J32" s="13">
        <v>28</v>
      </c>
      <c r="K32" s="13">
        <f t="shared" si="7"/>
        <v>100</v>
      </c>
      <c r="L32" s="111">
        <v>500</v>
      </c>
      <c r="M32" s="13">
        <f t="shared" si="0"/>
        <v>50000</v>
      </c>
      <c r="N32" s="13">
        <f t="shared" si="1"/>
        <v>25</v>
      </c>
      <c r="O32" s="13"/>
      <c r="P32" s="13">
        <f t="shared" si="2"/>
        <v>25</v>
      </c>
      <c r="Q32" s="13"/>
      <c r="R32" s="13">
        <f t="shared" si="3"/>
        <v>25</v>
      </c>
      <c r="S32" s="13"/>
      <c r="T32" s="13">
        <f t="shared" si="4"/>
        <v>25</v>
      </c>
      <c r="U32" s="12"/>
      <c r="V32" s="12"/>
      <c r="W32" s="113"/>
      <c r="X32" s="114">
        <f t="shared" si="5"/>
        <v>168</v>
      </c>
      <c r="Y32" s="115">
        <f t="shared" si="6"/>
        <v>100</v>
      </c>
    </row>
    <row r="33" spans="1:25" ht="21">
      <c r="A33" s="14">
        <v>30</v>
      </c>
      <c r="B33" s="14" t="s">
        <v>297</v>
      </c>
      <c r="C33" s="11" t="s">
        <v>16</v>
      </c>
      <c r="D33" s="11" t="s">
        <v>3</v>
      </c>
      <c r="E33" s="13" t="s">
        <v>23</v>
      </c>
      <c r="F33" s="110">
        <v>10</v>
      </c>
      <c r="G33" s="110">
        <v>0</v>
      </c>
      <c r="H33" s="110">
        <v>14</v>
      </c>
      <c r="I33" s="13">
        <v>10</v>
      </c>
      <c r="J33" s="13">
        <v>6</v>
      </c>
      <c r="K33" s="13">
        <f t="shared" si="7"/>
        <v>4</v>
      </c>
      <c r="L33" s="111">
        <v>1785</v>
      </c>
      <c r="M33" s="13">
        <f t="shared" si="0"/>
        <v>7140</v>
      </c>
      <c r="N33" s="13">
        <f t="shared" si="1"/>
        <v>1</v>
      </c>
      <c r="O33" s="13"/>
      <c r="P33" s="13">
        <f t="shared" si="2"/>
        <v>1</v>
      </c>
      <c r="Q33" s="13"/>
      <c r="R33" s="13">
        <f t="shared" si="3"/>
        <v>1</v>
      </c>
      <c r="S33" s="13"/>
      <c r="T33" s="13">
        <f t="shared" si="4"/>
        <v>1</v>
      </c>
      <c r="U33" s="12"/>
      <c r="V33" s="12"/>
      <c r="W33" s="113"/>
      <c r="X33" s="114">
        <f>(SUM(F33,G33,H33))/3</f>
        <v>8</v>
      </c>
      <c r="Y33" s="115">
        <f t="shared" si="6"/>
        <v>4</v>
      </c>
    </row>
    <row r="34" spans="1:25" ht="21">
      <c r="A34" s="14">
        <v>31</v>
      </c>
      <c r="B34" s="14" t="s">
        <v>43</v>
      </c>
      <c r="C34" s="11" t="s">
        <v>16</v>
      </c>
      <c r="D34" s="11" t="s">
        <v>3</v>
      </c>
      <c r="E34" s="13" t="s">
        <v>25</v>
      </c>
      <c r="F34" s="110">
        <v>5</v>
      </c>
      <c r="G34" s="110">
        <v>3</v>
      </c>
      <c r="H34" s="110">
        <v>3</v>
      </c>
      <c r="I34" s="13">
        <v>5</v>
      </c>
      <c r="J34" s="13">
        <v>1</v>
      </c>
      <c r="K34" s="13">
        <f t="shared" si="7"/>
        <v>4</v>
      </c>
      <c r="L34" s="111">
        <v>250</v>
      </c>
      <c r="M34" s="13">
        <f t="shared" si="0"/>
        <v>1000</v>
      </c>
      <c r="N34" s="13">
        <f t="shared" si="1"/>
        <v>1</v>
      </c>
      <c r="O34" s="13"/>
      <c r="P34" s="13">
        <f t="shared" si="2"/>
        <v>1</v>
      </c>
      <c r="Q34" s="13"/>
      <c r="R34" s="13">
        <f t="shared" si="3"/>
        <v>1</v>
      </c>
      <c r="S34" s="13"/>
      <c r="T34" s="13">
        <f t="shared" si="4"/>
        <v>1</v>
      </c>
      <c r="U34" s="12"/>
      <c r="V34" s="12"/>
      <c r="W34" s="113"/>
      <c r="X34" s="114">
        <f t="shared" si="5"/>
        <v>3.6666666666666665</v>
      </c>
      <c r="Y34" s="115">
        <f t="shared" si="6"/>
        <v>4</v>
      </c>
    </row>
    <row r="35" spans="1:25" ht="21">
      <c r="A35" s="14">
        <v>32</v>
      </c>
      <c r="B35" s="14" t="s">
        <v>44</v>
      </c>
      <c r="C35" s="11" t="s">
        <v>16</v>
      </c>
      <c r="D35" s="11" t="s">
        <v>3</v>
      </c>
      <c r="E35" s="13" t="s">
        <v>25</v>
      </c>
      <c r="F35" s="110">
        <v>131</v>
      </c>
      <c r="G35" s="110">
        <v>140</v>
      </c>
      <c r="H35" s="110">
        <v>93</v>
      </c>
      <c r="I35" s="13">
        <v>137</v>
      </c>
      <c r="J35" s="13">
        <v>37</v>
      </c>
      <c r="K35" s="13">
        <f t="shared" si="7"/>
        <v>100</v>
      </c>
      <c r="L35" s="111">
        <v>175.58</v>
      </c>
      <c r="M35" s="13">
        <f t="shared" si="0"/>
        <v>17558</v>
      </c>
      <c r="N35" s="13">
        <f t="shared" si="1"/>
        <v>25</v>
      </c>
      <c r="O35" s="13"/>
      <c r="P35" s="13">
        <f t="shared" si="2"/>
        <v>25</v>
      </c>
      <c r="Q35" s="13"/>
      <c r="R35" s="13">
        <f t="shared" si="3"/>
        <v>25</v>
      </c>
      <c r="S35" s="13"/>
      <c r="T35" s="13">
        <f t="shared" si="4"/>
        <v>25</v>
      </c>
      <c r="U35" s="12"/>
      <c r="V35" s="12"/>
      <c r="W35" s="113"/>
      <c r="X35" s="114">
        <f t="shared" si="5"/>
        <v>121.33333333333333</v>
      </c>
      <c r="Y35" s="115">
        <f t="shared" si="6"/>
        <v>100</v>
      </c>
    </row>
    <row r="36" spans="1:21" s="60" customFormat="1" ht="21">
      <c r="A36" s="57"/>
      <c r="B36" s="57" t="s">
        <v>500</v>
      </c>
      <c r="C36" s="58"/>
      <c r="D36" s="58"/>
      <c r="E36" s="59"/>
      <c r="G36" s="57" t="s">
        <v>501</v>
      </c>
      <c r="H36" s="57"/>
      <c r="I36" s="57"/>
      <c r="J36" s="57"/>
      <c r="K36" s="61"/>
      <c r="L36" s="58"/>
      <c r="M36" s="57"/>
      <c r="N36" s="57" t="s">
        <v>502</v>
      </c>
      <c r="O36" s="57"/>
      <c r="P36" s="57"/>
      <c r="Q36" s="57"/>
      <c r="R36" s="57"/>
      <c r="U36" s="57"/>
    </row>
    <row r="37" spans="1:21" s="60" customFormat="1" ht="21">
      <c r="A37" s="57"/>
      <c r="B37" s="57" t="s">
        <v>503</v>
      </c>
      <c r="C37" s="58"/>
      <c r="D37" s="58"/>
      <c r="E37" s="57"/>
      <c r="G37" s="57" t="s">
        <v>504</v>
      </c>
      <c r="H37" s="58"/>
      <c r="I37" s="58"/>
      <c r="J37" s="57"/>
      <c r="K37" s="61"/>
      <c r="L37" s="58"/>
      <c r="M37" s="62"/>
      <c r="N37" s="62" t="s">
        <v>505</v>
      </c>
      <c r="O37" s="62"/>
      <c r="P37" s="62"/>
      <c r="Q37" s="62"/>
      <c r="R37" s="62"/>
      <c r="U37" s="58"/>
    </row>
    <row r="38" spans="1:21" s="60" customFormat="1" ht="21">
      <c r="A38" s="57"/>
      <c r="B38" s="57" t="s">
        <v>506</v>
      </c>
      <c r="C38" s="58"/>
      <c r="D38" s="58"/>
      <c r="E38" s="57"/>
      <c r="G38" s="57" t="s">
        <v>507</v>
      </c>
      <c r="H38" s="58"/>
      <c r="I38" s="58"/>
      <c r="J38" s="57"/>
      <c r="K38" s="61"/>
      <c r="L38" s="58"/>
      <c r="M38" s="57"/>
      <c r="N38" s="57" t="s">
        <v>508</v>
      </c>
      <c r="O38" s="58"/>
      <c r="P38" s="58"/>
      <c r="Q38" s="57"/>
      <c r="R38" s="57"/>
      <c r="U38" s="58"/>
    </row>
    <row r="39" spans="1:21" s="60" customFormat="1" ht="21">
      <c r="A39" s="57"/>
      <c r="B39" s="57" t="s">
        <v>511</v>
      </c>
      <c r="C39" s="58"/>
      <c r="D39" s="58"/>
      <c r="E39" s="59"/>
      <c r="G39" s="57" t="s">
        <v>509</v>
      </c>
      <c r="H39" s="58"/>
      <c r="I39" s="58"/>
      <c r="J39" s="57"/>
      <c r="K39" s="61"/>
      <c r="L39" s="58"/>
      <c r="M39" s="57"/>
      <c r="N39" s="57" t="s">
        <v>510</v>
      </c>
      <c r="O39" s="58"/>
      <c r="P39" s="58"/>
      <c r="Q39" s="57"/>
      <c r="R39" s="57"/>
      <c r="U39" s="58"/>
    </row>
    <row r="40" spans="1:25" ht="21">
      <c r="A40" s="14">
        <v>33</v>
      </c>
      <c r="B40" s="14" t="s">
        <v>45</v>
      </c>
      <c r="C40" s="11" t="s">
        <v>30</v>
      </c>
      <c r="D40" s="11" t="s">
        <v>3</v>
      </c>
      <c r="E40" s="13" t="s">
        <v>17</v>
      </c>
      <c r="F40" s="110">
        <v>102</v>
      </c>
      <c r="G40" s="110">
        <v>80</v>
      </c>
      <c r="H40" s="110">
        <v>37</v>
      </c>
      <c r="I40" s="13">
        <v>53</v>
      </c>
      <c r="J40" s="13">
        <v>13</v>
      </c>
      <c r="K40" s="13">
        <f>I40-J40</f>
        <v>40</v>
      </c>
      <c r="L40" s="111">
        <v>300</v>
      </c>
      <c r="M40" s="13">
        <f>K40*L40</f>
        <v>12000</v>
      </c>
      <c r="N40" s="13">
        <f>K40/4</f>
        <v>10</v>
      </c>
      <c r="O40" s="13"/>
      <c r="P40" s="13">
        <f>K40/4</f>
        <v>10</v>
      </c>
      <c r="Q40" s="13"/>
      <c r="R40" s="13">
        <f>K40/4</f>
        <v>10</v>
      </c>
      <c r="S40" s="13"/>
      <c r="T40" s="13">
        <f>K40/4</f>
        <v>10</v>
      </c>
      <c r="U40" s="12"/>
      <c r="V40" s="12"/>
      <c r="W40" s="113"/>
      <c r="X40" s="114">
        <f>(SUM(F40,G40,H40))/3</f>
        <v>73</v>
      </c>
      <c r="Y40" s="115">
        <f>I40-J40</f>
        <v>40</v>
      </c>
    </row>
    <row r="41" spans="1:25" ht="21">
      <c r="A41" s="14">
        <v>34</v>
      </c>
      <c r="B41" s="14" t="s">
        <v>46</v>
      </c>
      <c r="C41" s="11" t="s">
        <v>16</v>
      </c>
      <c r="D41" s="11" t="s">
        <v>3</v>
      </c>
      <c r="E41" s="13" t="s">
        <v>17</v>
      </c>
      <c r="F41" s="110">
        <v>150</v>
      </c>
      <c r="G41" s="110">
        <v>110</v>
      </c>
      <c r="H41" s="110">
        <v>116</v>
      </c>
      <c r="I41" s="13">
        <v>146</v>
      </c>
      <c r="J41" s="13">
        <v>66</v>
      </c>
      <c r="K41" s="13">
        <f>I41-J41</f>
        <v>80</v>
      </c>
      <c r="L41" s="111">
        <v>90</v>
      </c>
      <c r="M41" s="13">
        <f>K41*L41</f>
        <v>7200</v>
      </c>
      <c r="N41" s="13">
        <f>K41/4</f>
        <v>20</v>
      </c>
      <c r="O41" s="13"/>
      <c r="P41" s="13">
        <f>K41/4</f>
        <v>20</v>
      </c>
      <c r="Q41" s="13"/>
      <c r="R41" s="13">
        <f>K41/4</f>
        <v>20</v>
      </c>
      <c r="S41" s="13"/>
      <c r="T41" s="13">
        <f>K41/4</f>
        <v>20</v>
      </c>
      <c r="U41" s="12"/>
      <c r="V41" s="12"/>
      <c r="W41" s="113"/>
      <c r="X41" s="114">
        <f>(SUM(F41,G41,H41))/3</f>
        <v>125.33333333333333</v>
      </c>
      <c r="Y41" s="115">
        <f>I41-J41</f>
        <v>80</v>
      </c>
    </row>
    <row r="42" spans="1:25" ht="21">
      <c r="A42" s="14">
        <v>35</v>
      </c>
      <c r="B42" s="14" t="s">
        <v>196</v>
      </c>
      <c r="C42" s="11" t="s">
        <v>16</v>
      </c>
      <c r="D42" s="11" t="s">
        <v>3</v>
      </c>
      <c r="E42" s="13" t="s">
        <v>17</v>
      </c>
      <c r="F42" s="110">
        <v>198</v>
      </c>
      <c r="G42" s="110">
        <v>284</v>
      </c>
      <c r="H42" s="110">
        <v>383</v>
      </c>
      <c r="I42" s="13">
        <v>395</v>
      </c>
      <c r="J42" s="13">
        <v>155</v>
      </c>
      <c r="K42" s="13">
        <f t="shared" si="7"/>
        <v>240</v>
      </c>
      <c r="L42" s="111">
        <v>160.5</v>
      </c>
      <c r="M42" s="13">
        <f t="shared" si="0"/>
        <v>38520</v>
      </c>
      <c r="N42" s="13">
        <f t="shared" si="1"/>
        <v>60</v>
      </c>
      <c r="O42" s="13"/>
      <c r="P42" s="13">
        <f t="shared" si="2"/>
        <v>60</v>
      </c>
      <c r="Q42" s="13"/>
      <c r="R42" s="13">
        <f t="shared" si="3"/>
        <v>60</v>
      </c>
      <c r="S42" s="13"/>
      <c r="T42" s="13">
        <f t="shared" si="4"/>
        <v>60</v>
      </c>
      <c r="U42" s="12"/>
      <c r="V42" s="12"/>
      <c r="W42" s="113"/>
      <c r="X42" s="114">
        <f>(SUM(F42,G42,H42))/3</f>
        <v>288.3333333333333</v>
      </c>
      <c r="Y42" s="115">
        <f t="shared" si="6"/>
        <v>240</v>
      </c>
    </row>
    <row r="43" spans="1:25" ht="21">
      <c r="A43" s="14">
        <v>36</v>
      </c>
      <c r="B43" s="14" t="s">
        <v>47</v>
      </c>
      <c r="C43" s="11" t="s">
        <v>30</v>
      </c>
      <c r="D43" s="11" t="s">
        <v>3</v>
      </c>
      <c r="E43" s="13" t="s">
        <v>17</v>
      </c>
      <c r="F43" s="110">
        <v>8</v>
      </c>
      <c r="G43" s="110">
        <v>12</v>
      </c>
      <c r="H43" s="110">
        <v>11</v>
      </c>
      <c r="I43" s="13">
        <v>12</v>
      </c>
      <c r="J43" s="13">
        <v>0</v>
      </c>
      <c r="K43" s="13">
        <f t="shared" si="7"/>
        <v>12</v>
      </c>
      <c r="L43" s="111">
        <v>300</v>
      </c>
      <c r="M43" s="13">
        <f t="shared" si="0"/>
        <v>3600</v>
      </c>
      <c r="N43" s="13">
        <f t="shared" si="1"/>
        <v>3</v>
      </c>
      <c r="O43" s="13"/>
      <c r="P43" s="13">
        <f t="shared" si="2"/>
        <v>3</v>
      </c>
      <c r="Q43" s="13"/>
      <c r="R43" s="13">
        <f t="shared" si="3"/>
        <v>3</v>
      </c>
      <c r="S43" s="13"/>
      <c r="T43" s="13">
        <f t="shared" si="4"/>
        <v>3</v>
      </c>
      <c r="U43" s="12"/>
      <c r="V43" s="12"/>
      <c r="W43" s="113"/>
      <c r="X43" s="114">
        <f t="shared" si="5"/>
        <v>10.333333333333334</v>
      </c>
      <c r="Y43" s="115">
        <f t="shared" si="6"/>
        <v>12</v>
      </c>
    </row>
    <row r="44" spans="1:25" ht="21">
      <c r="A44" s="14">
        <v>37</v>
      </c>
      <c r="B44" s="14" t="s">
        <v>48</v>
      </c>
      <c r="C44" s="11" t="s">
        <v>16</v>
      </c>
      <c r="D44" s="11" t="s">
        <v>3</v>
      </c>
      <c r="E44" s="13" t="s">
        <v>25</v>
      </c>
      <c r="F44" s="110">
        <v>358</v>
      </c>
      <c r="G44" s="110">
        <v>440</v>
      </c>
      <c r="H44" s="110">
        <v>507</v>
      </c>
      <c r="I44" s="13">
        <v>520</v>
      </c>
      <c r="J44" s="13">
        <v>0</v>
      </c>
      <c r="K44" s="13">
        <f t="shared" si="7"/>
        <v>520</v>
      </c>
      <c r="L44" s="111">
        <v>189</v>
      </c>
      <c r="M44" s="13">
        <f t="shared" si="0"/>
        <v>98280</v>
      </c>
      <c r="N44" s="13">
        <f t="shared" si="1"/>
        <v>130</v>
      </c>
      <c r="O44" s="13"/>
      <c r="P44" s="13">
        <f t="shared" si="2"/>
        <v>130</v>
      </c>
      <c r="Q44" s="13"/>
      <c r="R44" s="13">
        <f t="shared" si="3"/>
        <v>130</v>
      </c>
      <c r="S44" s="13"/>
      <c r="T44" s="13">
        <f t="shared" si="4"/>
        <v>130</v>
      </c>
      <c r="U44" s="12"/>
      <c r="V44" s="12"/>
      <c r="W44" s="113"/>
      <c r="X44" s="114">
        <f t="shared" si="5"/>
        <v>435</v>
      </c>
      <c r="Y44" s="115">
        <f t="shared" si="6"/>
        <v>520</v>
      </c>
    </row>
    <row r="45" spans="1:25" ht="21">
      <c r="A45" s="14">
        <v>38</v>
      </c>
      <c r="B45" s="14" t="s">
        <v>49</v>
      </c>
      <c r="C45" s="11" t="s">
        <v>16</v>
      </c>
      <c r="D45" s="11" t="s">
        <v>3</v>
      </c>
      <c r="E45" s="13" t="s">
        <v>25</v>
      </c>
      <c r="F45" s="110">
        <v>213</v>
      </c>
      <c r="G45" s="110">
        <v>242</v>
      </c>
      <c r="H45" s="110">
        <v>168</v>
      </c>
      <c r="I45" s="13">
        <v>220</v>
      </c>
      <c r="J45" s="13">
        <v>80</v>
      </c>
      <c r="K45" s="13">
        <f t="shared" si="7"/>
        <v>140</v>
      </c>
      <c r="L45" s="111">
        <v>410</v>
      </c>
      <c r="M45" s="13">
        <f t="shared" si="0"/>
        <v>57400</v>
      </c>
      <c r="N45" s="13">
        <f t="shared" si="1"/>
        <v>35</v>
      </c>
      <c r="O45" s="13"/>
      <c r="P45" s="13">
        <f t="shared" si="2"/>
        <v>35</v>
      </c>
      <c r="Q45" s="13"/>
      <c r="R45" s="13">
        <f t="shared" si="3"/>
        <v>35</v>
      </c>
      <c r="S45" s="13"/>
      <c r="T45" s="13">
        <f t="shared" si="4"/>
        <v>35</v>
      </c>
      <c r="U45" s="12"/>
      <c r="V45" s="12"/>
      <c r="W45" s="113"/>
      <c r="X45" s="114">
        <f t="shared" si="5"/>
        <v>207.66666666666666</v>
      </c>
      <c r="Y45" s="115">
        <f t="shared" si="6"/>
        <v>140</v>
      </c>
    </row>
    <row r="46" spans="1:25" ht="21">
      <c r="A46" s="14">
        <v>39</v>
      </c>
      <c r="B46" s="14" t="s">
        <v>354</v>
      </c>
      <c r="C46" s="11" t="s">
        <v>16</v>
      </c>
      <c r="D46" s="11" t="s">
        <v>3</v>
      </c>
      <c r="E46" s="13" t="s">
        <v>25</v>
      </c>
      <c r="F46" s="110">
        <v>96</v>
      </c>
      <c r="G46" s="110">
        <v>114</v>
      </c>
      <c r="H46" s="110">
        <v>102</v>
      </c>
      <c r="I46" s="13">
        <v>116</v>
      </c>
      <c r="J46" s="13">
        <v>84</v>
      </c>
      <c r="K46" s="13">
        <f t="shared" si="7"/>
        <v>32</v>
      </c>
      <c r="L46" s="111">
        <v>167.5</v>
      </c>
      <c r="M46" s="13">
        <f t="shared" si="0"/>
        <v>5360</v>
      </c>
      <c r="N46" s="13">
        <f t="shared" si="1"/>
        <v>8</v>
      </c>
      <c r="O46" s="13"/>
      <c r="P46" s="13">
        <f t="shared" si="2"/>
        <v>8</v>
      </c>
      <c r="Q46" s="13"/>
      <c r="R46" s="13">
        <f t="shared" si="3"/>
        <v>8</v>
      </c>
      <c r="S46" s="13"/>
      <c r="T46" s="13">
        <f t="shared" si="4"/>
        <v>8</v>
      </c>
      <c r="U46" s="12"/>
      <c r="V46" s="12"/>
      <c r="W46" s="113"/>
      <c r="X46" s="114">
        <f t="shared" si="5"/>
        <v>104</v>
      </c>
      <c r="Y46" s="115">
        <f t="shared" si="6"/>
        <v>32</v>
      </c>
    </row>
    <row r="47" spans="1:25" s="119" customFormat="1" ht="21">
      <c r="A47" s="14">
        <v>40</v>
      </c>
      <c r="B47" s="10" t="s">
        <v>355</v>
      </c>
      <c r="C47" s="11" t="s">
        <v>273</v>
      </c>
      <c r="D47" s="11" t="s">
        <v>3</v>
      </c>
      <c r="E47" s="13" t="s">
        <v>157</v>
      </c>
      <c r="F47" s="110">
        <v>145</v>
      </c>
      <c r="G47" s="110">
        <v>335</v>
      </c>
      <c r="H47" s="110">
        <v>330</v>
      </c>
      <c r="I47" s="13">
        <v>330</v>
      </c>
      <c r="J47" s="13">
        <v>10</v>
      </c>
      <c r="K47" s="13">
        <f t="shared" si="7"/>
        <v>320</v>
      </c>
      <c r="L47" s="111">
        <v>105</v>
      </c>
      <c r="M47" s="13">
        <f t="shared" si="0"/>
        <v>33600</v>
      </c>
      <c r="N47" s="13">
        <f t="shared" si="1"/>
        <v>80</v>
      </c>
      <c r="O47" s="13"/>
      <c r="P47" s="13">
        <f t="shared" si="2"/>
        <v>80</v>
      </c>
      <c r="Q47" s="13"/>
      <c r="R47" s="13">
        <f t="shared" si="3"/>
        <v>80</v>
      </c>
      <c r="S47" s="13"/>
      <c r="T47" s="13">
        <f t="shared" si="4"/>
        <v>80</v>
      </c>
      <c r="U47" s="117"/>
      <c r="V47" s="117"/>
      <c r="W47" s="113"/>
      <c r="X47" s="118">
        <f>(SUM(F47,G47,H47))/3</f>
        <v>270</v>
      </c>
      <c r="Y47" s="115">
        <f t="shared" si="6"/>
        <v>320</v>
      </c>
    </row>
    <row r="48" spans="1:25" ht="21">
      <c r="A48" s="14">
        <v>41</v>
      </c>
      <c r="B48" s="14" t="s">
        <v>50</v>
      </c>
      <c r="C48" s="11" t="s">
        <v>16</v>
      </c>
      <c r="D48" s="11" t="s">
        <v>3</v>
      </c>
      <c r="E48" s="13" t="s">
        <v>25</v>
      </c>
      <c r="F48" s="110">
        <v>65</v>
      </c>
      <c r="G48" s="110">
        <v>149</v>
      </c>
      <c r="H48" s="110">
        <v>242</v>
      </c>
      <c r="I48" s="13">
        <v>244</v>
      </c>
      <c r="J48" s="13">
        <v>44</v>
      </c>
      <c r="K48" s="13">
        <f t="shared" si="7"/>
        <v>200</v>
      </c>
      <c r="L48" s="111">
        <v>87.55</v>
      </c>
      <c r="M48" s="13">
        <f t="shared" si="0"/>
        <v>17510</v>
      </c>
      <c r="N48" s="13">
        <f t="shared" si="1"/>
        <v>50</v>
      </c>
      <c r="O48" s="13"/>
      <c r="P48" s="13">
        <f t="shared" si="2"/>
        <v>50</v>
      </c>
      <c r="Q48" s="13"/>
      <c r="R48" s="13">
        <f t="shared" si="3"/>
        <v>50</v>
      </c>
      <c r="S48" s="13"/>
      <c r="T48" s="13">
        <f t="shared" si="4"/>
        <v>50</v>
      </c>
      <c r="U48" s="12"/>
      <c r="V48" s="12"/>
      <c r="W48" s="113"/>
      <c r="X48" s="114">
        <f t="shared" si="5"/>
        <v>152</v>
      </c>
      <c r="Y48" s="115">
        <f t="shared" si="6"/>
        <v>200</v>
      </c>
    </row>
    <row r="49" spans="1:25" ht="21">
      <c r="A49" s="14">
        <v>42</v>
      </c>
      <c r="B49" s="14" t="s">
        <v>51</v>
      </c>
      <c r="C49" s="11" t="s">
        <v>16</v>
      </c>
      <c r="D49" s="11" t="s">
        <v>3</v>
      </c>
      <c r="E49" s="13" t="s">
        <v>17</v>
      </c>
      <c r="F49" s="110">
        <v>21</v>
      </c>
      <c r="G49" s="110">
        <v>21</v>
      </c>
      <c r="H49" s="110">
        <v>30</v>
      </c>
      <c r="I49" s="13">
        <v>32</v>
      </c>
      <c r="J49" s="13">
        <v>12</v>
      </c>
      <c r="K49" s="13">
        <f t="shared" si="7"/>
        <v>20</v>
      </c>
      <c r="L49" s="111">
        <v>140.07</v>
      </c>
      <c r="M49" s="13">
        <f t="shared" si="0"/>
        <v>2801.3999999999996</v>
      </c>
      <c r="N49" s="13">
        <v>20</v>
      </c>
      <c r="O49" s="13"/>
      <c r="P49" s="13">
        <v>0</v>
      </c>
      <c r="Q49" s="13"/>
      <c r="R49" s="13">
        <v>0</v>
      </c>
      <c r="S49" s="13"/>
      <c r="T49" s="13">
        <v>0</v>
      </c>
      <c r="U49" s="12"/>
      <c r="V49" s="12"/>
      <c r="W49" s="113"/>
      <c r="X49" s="114">
        <f t="shared" si="5"/>
        <v>24</v>
      </c>
      <c r="Y49" s="115">
        <f t="shared" si="6"/>
        <v>20</v>
      </c>
    </row>
    <row r="50" spans="1:25" ht="21">
      <c r="A50" s="14">
        <v>43</v>
      </c>
      <c r="B50" s="14" t="s">
        <v>187</v>
      </c>
      <c r="C50" s="11" t="s">
        <v>16</v>
      </c>
      <c r="D50" s="11" t="s">
        <v>3</v>
      </c>
      <c r="E50" s="13" t="s">
        <v>23</v>
      </c>
      <c r="F50" s="110">
        <v>675</v>
      </c>
      <c r="G50" s="110">
        <v>1012</v>
      </c>
      <c r="H50" s="110">
        <v>956</v>
      </c>
      <c r="I50" s="13">
        <v>973</v>
      </c>
      <c r="J50" s="13">
        <v>493</v>
      </c>
      <c r="K50" s="13">
        <f t="shared" si="7"/>
        <v>480</v>
      </c>
      <c r="L50" s="111">
        <v>50</v>
      </c>
      <c r="M50" s="13">
        <f t="shared" si="0"/>
        <v>24000</v>
      </c>
      <c r="N50" s="13">
        <f t="shared" si="1"/>
        <v>120</v>
      </c>
      <c r="O50" s="13"/>
      <c r="P50" s="13">
        <f t="shared" si="2"/>
        <v>120</v>
      </c>
      <c r="Q50" s="13"/>
      <c r="R50" s="13">
        <f t="shared" si="3"/>
        <v>120</v>
      </c>
      <c r="S50" s="13"/>
      <c r="T50" s="13">
        <f t="shared" si="4"/>
        <v>120</v>
      </c>
      <c r="U50" s="12"/>
      <c r="V50" s="12"/>
      <c r="W50" s="113"/>
      <c r="X50" s="114">
        <f t="shared" si="5"/>
        <v>881</v>
      </c>
      <c r="Y50" s="115">
        <f t="shared" si="6"/>
        <v>480</v>
      </c>
    </row>
    <row r="51" spans="1:25" ht="21">
      <c r="A51" s="14">
        <v>44</v>
      </c>
      <c r="B51" s="14" t="s">
        <v>52</v>
      </c>
      <c r="C51" s="11" t="s">
        <v>16</v>
      </c>
      <c r="D51" s="11" t="s">
        <v>3</v>
      </c>
      <c r="E51" s="13" t="s">
        <v>17</v>
      </c>
      <c r="F51" s="110">
        <v>1220</v>
      </c>
      <c r="G51" s="110">
        <v>1558</v>
      </c>
      <c r="H51" s="110">
        <v>1774</v>
      </c>
      <c r="I51" s="13">
        <v>1864</v>
      </c>
      <c r="J51" s="13">
        <v>664</v>
      </c>
      <c r="K51" s="13">
        <f t="shared" si="7"/>
        <v>1200</v>
      </c>
      <c r="L51" s="111">
        <v>66.3</v>
      </c>
      <c r="M51" s="13">
        <f t="shared" si="0"/>
        <v>79560</v>
      </c>
      <c r="N51" s="13">
        <f t="shared" si="1"/>
        <v>300</v>
      </c>
      <c r="O51" s="13"/>
      <c r="P51" s="13">
        <f t="shared" si="2"/>
        <v>300</v>
      </c>
      <c r="Q51" s="13"/>
      <c r="R51" s="13">
        <f t="shared" si="3"/>
        <v>300</v>
      </c>
      <c r="S51" s="13"/>
      <c r="T51" s="13">
        <f t="shared" si="4"/>
        <v>300</v>
      </c>
      <c r="U51" s="12"/>
      <c r="V51" s="12"/>
      <c r="W51" s="113"/>
      <c r="X51" s="114">
        <f t="shared" si="5"/>
        <v>1517.3333333333333</v>
      </c>
      <c r="Y51" s="115">
        <f t="shared" si="6"/>
        <v>1200</v>
      </c>
    </row>
    <row r="52" spans="1:25" ht="21">
      <c r="A52" s="14">
        <v>45</v>
      </c>
      <c r="B52" s="14" t="s">
        <v>197</v>
      </c>
      <c r="C52" s="11" t="s">
        <v>16</v>
      </c>
      <c r="D52" s="11" t="s">
        <v>3</v>
      </c>
      <c r="E52" s="13" t="s">
        <v>17</v>
      </c>
      <c r="F52" s="110">
        <v>53</v>
      </c>
      <c r="G52" s="110">
        <v>18</v>
      </c>
      <c r="H52" s="110">
        <v>18</v>
      </c>
      <c r="I52" s="13">
        <v>20</v>
      </c>
      <c r="J52" s="13">
        <v>10</v>
      </c>
      <c r="K52" s="13">
        <f t="shared" si="7"/>
        <v>10</v>
      </c>
      <c r="L52" s="111">
        <v>90</v>
      </c>
      <c r="M52" s="13">
        <f t="shared" si="0"/>
        <v>900</v>
      </c>
      <c r="N52" s="13">
        <v>0</v>
      </c>
      <c r="O52" s="13"/>
      <c r="P52" s="13">
        <v>5</v>
      </c>
      <c r="Q52" s="13"/>
      <c r="R52" s="13">
        <v>0</v>
      </c>
      <c r="S52" s="13"/>
      <c r="T52" s="13">
        <v>5</v>
      </c>
      <c r="U52" s="12"/>
      <c r="V52" s="12"/>
      <c r="W52" s="113"/>
      <c r="X52" s="114">
        <f t="shared" si="5"/>
        <v>29.666666666666668</v>
      </c>
      <c r="Y52" s="115">
        <f t="shared" si="6"/>
        <v>10</v>
      </c>
    </row>
    <row r="53" spans="1:25" ht="21">
      <c r="A53" s="14">
        <v>46</v>
      </c>
      <c r="B53" s="14" t="s">
        <v>356</v>
      </c>
      <c r="C53" s="11" t="s">
        <v>16</v>
      </c>
      <c r="D53" s="11" t="s">
        <v>3</v>
      </c>
      <c r="E53" s="13" t="s">
        <v>17</v>
      </c>
      <c r="F53" s="110">
        <v>831</v>
      </c>
      <c r="G53" s="110">
        <v>1198</v>
      </c>
      <c r="H53" s="110">
        <v>932</v>
      </c>
      <c r="I53" s="13">
        <v>1124</v>
      </c>
      <c r="J53" s="13">
        <v>124</v>
      </c>
      <c r="K53" s="13">
        <f t="shared" si="7"/>
        <v>1000</v>
      </c>
      <c r="L53" s="111">
        <v>530</v>
      </c>
      <c r="M53" s="13">
        <f t="shared" si="0"/>
        <v>530000</v>
      </c>
      <c r="N53" s="13">
        <f t="shared" si="1"/>
        <v>250</v>
      </c>
      <c r="O53" s="13"/>
      <c r="P53" s="13">
        <f t="shared" si="2"/>
        <v>250</v>
      </c>
      <c r="Q53" s="13"/>
      <c r="R53" s="13">
        <f t="shared" si="3"/>
        <v>250</v>
      </c>
      <c r="S53" s="13"/>
      <c r="T53" s="13">
        <f t="shared" si="4"/>
        <v>250</v>
      </c>
      <c r="U53" s="12"/>
      <c r="V53" s="12"/>
      <c r="W53" s="113"/>
      <c r="X53" s="114">
        <f t="shared" si="5"/>
        <v>987</v>
      </c>
      <c r="Y53" s="115">
        <f t="shared" si="6"/>
        <v>1000</v>
      </c>
    </row>
    <row r="54" spans="1:25" ht="21">
      <c r="A54" s="14">
        <v>47</v>
      </c>
      <c r="B54" s="14" t="s">
        <v>53</v>
      </c>
      <c r="C54" s="11" t="s">
        <v>16</v>
      </c>
      <c r="D54" s="11" t="s">
        <v>3</v>
      </c>
      <c r="E54" s="13" t="s">
        <v>25</v>
      </c>
      <c r="F54" s="110">
        <v>64</v>
      </c>
      <c r="G54" s="110">
        <v>44</v>
      </c>
      <c r="H54" s="110">
        <v>27</v>
      </c>
      <c r="I54" s="13">
        <v>49</v>
      </c>
      <c r="J54" s="13">
        <v>9</v>
      </c>
      <c r="K54" s="13">
        <f t="shared" si="7"/>
        <v>40</v>
      </c>
      <c r="L54" s="111">
        <v>120</v>
      </c>
      <c r="M54" s="13">
        <f t="shared" si="0"/>
        <v>4800</v>
      </c>
      <c r="N54" s="13">
        <f t="shared" si="1"/>
        <v>10</v>
      </c>
      <c r="O54" s="13"/>
      <c r="P54" s="13">
        <f t="shared" si="2"/>
        <v>10</v>
      </c>
      <c r="Q54" s="13"/>
      <c r="R54" s="13">
        <f t="shared" si="3"/>
        <v>10</v>
      </c>
      <c r="S54" s="13"/>
      <c r="T54" s="13">
        <f t="shared" si="4"/>
        <v>10</v>
      </c>
      <c r="U54" s="12"/>
      <c r="V54" s="12"/>
      <c r="W54" s="113"/>
      <c r="X54" s="114">
        <f t="shared" si="5"/>
        <v>45</v>
      </c>
      <c r="Y54" s="115">
        <f t="shared" si="6"/>
        <v>40</v>
      </c>
    </row>
    <row r="55" spans="1:25" ht="21">
      <c r="A55" s="14">
        <v>48</v>
      </c>
      <c r="B55" s="14" t="s">
        <v>54</v>
      </c>
      <c r="C55" s="11" t="s">
        <v>16</v>
      </c>
      <c r="D55" s="11" t="s">
        <v>3</v>
      </c>
      <c r="E55" s="13" t="s">
        <v>17</v>
      </c>
      <c r="F55" s="110">
        <v>72</v>
      </c>
      <c r="G55" s="110">
        <v>56</v>
      </c>
      <c r="H55" s="110">
        <v>64</v>
      </c>
      <c r="I55" s="13">
        <v>69</v>
      </c>
      <c r="J55" s="13">
        <v>37</v>
      </c>
      <c r="K55" s="13">
        <f t="shared" si="7"/>
        <v>32</v>
      </c>
      <c r="L55" s="111">
        <v>749</v>
      </c>
      <c r="M55" s="13">
        <f t="shared" si="0"/>
        <v>23968</v>
      </c>
      <c r="N55" s="13">
        <f t="shared" si="1"/>
        <v>8</v>
      </c>
      <c r="O55" s="13"/>
      <c r="P55" s="13">
        <f t="shared" si="2"/>
        <v>8</v>
      </c>
      <c r="Q55" s="13"/>
      <c r="R55" s="13">
        <f t="shared" si="3"/>
        <v>8</v>
      </c>
      <c r="S55" s="13"/>
      <c r="T55" s="13">
        <f t="shared" si="4"/>
        <v>8</v>
      </c>
      <c r="U55" s="12"/>
      <c r="V55" s="12"/>
      <c r="W55" s="113"/>
      <c r="X55" s="114">
        <f t="shared" si="5"/>
        <v>64</v>
      </c>
      <c r="Y55" s="115">
        <f t="shared" si="6"/>
        <v>32</v>
      </c>
    </row>
    <row r="56" spans="1:25" ht="21">
      <c r="A56" s="14">
        <v>49</v>
      </c>
      <c r="B56" s="14" t="s">
        <v>55</v>
      </c>
      <c r="C56" s="11" t="s">
        <v>16</v>
      </c>
      <c r="D56" s="11" t="s">
        <v>3</v>
      </c>
      <c r="E56" s="13" t="s">
        <v>17</v>
      </c>
      <c r="F56" s="110">
        <v>120</v>
      </c>
      <c r="G56" s="110">
        <v>119</v>
      </c>
      <c r="H56" s="110">
        <v>131</v>
      </c>
      <c r="I56" s="13">
        <v>132</v>
      </c>
      <c r="J56" s="13">
        <v>52</v>
      </c>
      <c r="K56" s="13">
        <f t="shared" si="7"/>
        <v>80</v>
      </c>
      <c r="L56" s="111">
        <v>300</v>
      </c>
      <c r="M56" s="13">
        <f t="shared" si="0"/>
        <v>24000</v>
      </c>
      <c r="N56" s="13">
        <f t="shared" si="1"/>
        <v>20</v>
      </c>
      <c r="O56" s="13"/>
      <c r="P56" s="13">
        <f t="shared" si="2"/>
        <v>20</v>
      </c>
      <c r="Q56" s="13"/>
      <c r="R56" s="13">
        <f t="shared" si="3"/>
        <v>20</v>
      </c>
      <c r="S56" s="13"/>
      <c r="T56" s="13">
        <f t="shared" si="4"/>
        <v>20</v>
      </c>
      <c r="U56" s="12"/>
      <c r="V56" s="12"/>
      <c r="W56" s="113"/>
      <c r="X56" s="114">
        <f t="shared" si="5"/>
        <v>123.33333333333333</v>
      </c>
      <c r="Y56" s="115">
        <f t="shared" si="6"/>
        <v>80</v>
      </c>
    </row>
    <row r="57" spans="1:25" ht="21">
      <c r="A57" s="14">
        <v>50</v>
      </c>
      <c r="B57" s="14" t="s">
        <v>56</v>
      </c>
      <c r="C57" s="11" t="s">
        <v>16</v>
      </c>
      <c r="D57" s="11" t="s">
        <v>3</v>
      </c>
      <c r="E57" s="13" t="s">
        <v>17</v>
      </c>
      <c r="F57" s="110">
        <v>8</v>
      </c>
      <c r="G57" s="110">
        <v>7</v>
      </c>
      <c r="H57" s="110">
        <v>4</v>
      </c>
      <c r="I57" s="13">
        <v>9</v>
      </c>
      <c r="J57" s="13">
        <v>1</v>
      </c>
      <c r="K57" s="13">
        <f t="shared" si="7"/>
        <v>8</v>
      </c>
      <c r="L57" s="111">
        <v>240.75</v>
      </c>
      <c r="M57" s="13">
        <f t="shared" si="0"/>
        <v>1926</v>
      </c>
      <c r="N57" s="13">
        <f t="shared" si="1"/>
        <v>2</v>
      </c>
      <c r="O57" s="13"/>
      <c r="P57" s="13">
        <f t="shared" si="2"/>
        <v>2</v>
      </c>
      <c r="Q57" s="13"/>
      <c r="R57" s="13">
        <f t="shared" si="3"/>
        <v>2</v>
      </c>
      <c r="S57" s="13"/>
      <c r="T57" s="13">
        <f t="shared" si="4"/>
        <v>2</v>
      </c>
      <c r="U57" s="12"/>
      <c r="V57" s="12"/>
      <c r="W57" s="113"/>
      <c r="X57" s="114">
        <f t="shared" si="5"/>
        <v>6.333333333333333</v>
      </c>
      <c r="Y57" s="115">
        <f t="shared" si="6"/>
        <v>8</v>
      </c>
    </row>
    <row r="58" spans="1:25" ht="21">
      <c r="A58" s="14">
        <v>51</v>
      </c>
      <c r="B58" s="14" t="s">
        <v>57</v>
      </c>
      <c r="C58" s="11" t="s">
        <v>16</v>
      </c>
      <c r="D58" s="11" t="s">
        <v>3</v>
      </c>
      <c r="E58" s="13" t="s">
        <v>17</v>
      </c>
      <c r="F58" s="110">
        <v>67</v>
      </c>
      <c r="G58" s="110">
        <v>65</v>
      </c>
      <c r="H58" s="110">
        <v>53</v>
      </c>
      <c r="I58" s="13">
        <v>70</v>
      </c>
      <c r="J58" s="13">
        <v>14</v>
      </c>
      <c r="K58" s="13">
        <f>I58-J58</f>
        <v>56</v>
      </c>
      <c r="L58" s="111">
        <v>270</v>
      </c>
      <c r="M58" s="13">
        <f>K58*L58</f>
        <v>15120</v>
      </c>
      <c r="N58" s="13">
        <f t="shared" si="1"/>
        <v>14</v>
      </c>
      <c r="O58" s="13"/>
      <c r="P58" s="13">
        <f t="shared" si="2"/>
        <v>14</v>
      </c>
      <c r="Q58" s="13"/>
      <c r="R58" s="13">
        <f t="shared" si="3"/>
        <v>14</v>
      </c>
      <c r="S58" s="13"/>
      <c r="T58" s="13">
        <f t="shared" si="4"/>
        <v>14</v>
      </c>
      <c r="U58" s="12"/>
      <c r="V58" s="12"/>
      <c r="W58" s="113"/>
      <c r="X58" s="114">
        <f>(SUM(F58,G58,H58))/3</f>
        <v>61.666666666666664</v>
      </c>
      <c r="Y58" s="115">
        <f>I58-J58</f>
        <v>56</v>
      </c>
    </row>
    <row r="59" spans="1:25" ht="21">
      <c r="A59" s="14">
        <v>52</v>
      </c>
      <c r="B59" s="14" t="s">
        <v>213</v>
      </c>
      <c r="C59" s="11" t="s">
        <v>16</v>
      </c>
      <c r="D59" s="11" t="s">
        <v>3</v>
      </c>
      <c r="E59" s="13" t="s">
        <v>263</v>
      </c>
      <c r="F59" s="110">
        <v>140</v>
      </c>
      <c r="G59" s="110">
        <v>252</v>
      </c>
      <c r="H59" s="110">
        <v>398</v>
      </c>
      <c r="I59" s="13">
        <v>438</v>
      </c>
      <c r="J59" s="13">
        <v>138</v>
      </c>
      <c r="K59" s="13">
        <f aca="true" t="shared" si="8" ref="K59:K103">I59-J59</f>
        <v>300</v>
      </c>
      <c r="L59" s="111">
        <v>360</v>
      </c>
      <c r="M59" s="13">
        <f aca="true" t="shared" si="9" ref="M59:M114">K59*L59</f>
        <v>108000</v>
      </c>
      <c r="N59" s="13">
        <f t="shared" si="1"/>
        <v>75</v>
      </c>
      <c r="O59" s="13"/>
      <c r="P59" s="13">
        <f t="shared" si="2"/>
        <v>75</v>
      </c>
      <c r="Q59" s="13"/>
      <c r="R59" s="13">
        <f t="shared" si="3"/>
        <v>75</v>
      </c>
      <c r="S59" s="13"/>
      <c r="T59" s="13">
        <f t="shared" si="4"/>
        <v>75</v>
      </c>
      <c r="U59" s="12"/>
      <c r="V59" s="12"/>
      <c r="W59" s="113"/>
      <c r="X59" s="114">
        <f t="shared" si="5"/>
        <v>263.3333333333333</v>
      </c>
      <c r="Y59" s="115">
        <f aca="true" t="shared" si="10" ref="Y59:Y85">I59-J59</f>
        <v>300</v>
      </c>
    </row>
    <row r="60" spans="1:27" ht="21">
      <c r="A60" s="14">
        <v>53</v>
      </c>
      <c r="B60" s="14" t="s">
        <v>58</v>
      </c>
      <c r="C60" s="11" t="s">
        <v>16</v>
      </c>
      <c r="D60" s="11" t="s">
        <v>3</v>
      </c>
      <c r="E60" s="13" t="s">
        <v>17</v>
      </c>
      <c r="F60" s="110">
        <v>37</v>
      </c>
      <c r="G60" s="110">
        <v>31</v>
      </c>
      <c r="H60" s="110">
        <v>33</v>
      </c>
      <c r="I60" s="13">
        <v>36</v>
      </c>
      <c r="J60" s="13">
        <v>0</v>
      </c>
      <c r="K60" s="13">
        <f t="shared" si="8"/>
        <v>36</v>
      </c>
      <c r="L60" s="111">
        <v>145</v>
      </c>
      <c r="M60" s="13">
        <f t="shared" si="9"/>
        <v>5220</v>
      </c>
      <c r="N60" s="13">
        <f t="shared" si="1"/>
        <v>9</v>
      </c>
      <c r="O60" s="13"/>
      <c r="P60" s="13">
        <f t="shared" si="2"/>
        <v>9</v>
      </c>
      <c r="Q60" s="13"/>
      <c r="R60" s="13">
        <f t="shared" si="3"/>
        <v>9</v>
      </c>
      <c r="S60" s="13"/>
      <c r="T60" s="13">
        <f t="shared" si="4"/>
        <v>9</v>
      </c>
      <c r="U60" s="12"/>
      <c r="V60" s="12"/>
      <c r="W60" s="113"/>
      <c r="X60" s="114">
        <f t="shared" si="5"/>
        <v>33.666666666666664</v>
      </c>
      <c r="Y60" s="115">
        <f t="shared" si="10"/>
        <v>36</v>
      </c>
      <c r="Z60" s="116"/>
      <c r="AA60" s="116"/>
    </row>
    <row r="61" spans="1:30" s="116" customFormat="1" ht="21">
      <c r="A61" s="14">
        <v>54</v>
      </c>
      <c r="B61" s="14" t="s">
        <v>361</v>
      </c>
      <c r="C61" s="11" t="s">
        <v>16</v>
      </c>
      <c r="D61" s="11" t="s">
        <v>3</v>
      </c>
      <c r="E61" s="13" t="s">
        <v>23</v>
      </c>
      <c r="F61" s="110">
        <v>500</v>
      </c>
      <c r="G61" s="110">
        <v>500</v>
      </c>
      <c r="H61" s="110">
        <v>500</v>
      </c>
      <c r="I61" s="13">
        <v>400</v>
      </c>
      <c r="J61" s="13">
        <v>0</v>
      </c>
      <c r="K61" s="13">
        <f>I61-J61</f>
        <v>400</v>
      </c>
      <c r="L61" s="111">
        <v>298.53</v>
      </c>
      <c r="M61" s="13">
        <f>K61*L61</f>
        <v>119411.99999999999</v>
      </c>
      <c r="N61" s="13">
        <f t="shared" si="1"/>
        <v>100</v>
      </c>
      <c r="O61" s="13"/>
      <c r="P61" s="13">
        <f t="shared" si="2"/>
        <v>100</v>
      </c>
      <c r="Q61" s="13"/>
      <c r="R61" s="13">
        <f t="shared" si="3"/>
        <v>100</v>
      </c>
      <c r="S61" s="13"/>
      <c r="T61" s="13">
        <f t="shared" si="4"/>
        <v>100</v>
      </c>
      <c r="U61" s="12"/>
      <c r="V61" s="12"/>
      <c r="W61" s="113"/>
      <c r="X61" s="114">
        <f>(SUM(F61,G61,H61))/3</f>
        <v>500</v>
      </c>
      <c r="Y61" s="115">
        <f>I61-J61</f>
        <v>400</v>
      </c>
      <c r="Z61" s="102"/>
      <c r="AA61" s="102"/>
      <c r="AB61" s="102"/>
      <c r="AC61" s="102"/>
      <c r="AD61" s="102"/>
    </row>
    <row r="62" spans="1:30" s="116" customFormat="1" ht="21">
      <c r="A62" s="14">
        <v>55</v>
      </c>
      <c r="B62" s="14" t="s">
        <v>59</v>
      </c>
      <c r="C62" s="11" t="s">
        <v>16</v>
      </c>
      <c r="D62" s="11" t="s">
        <v>3</v>
      </c>
      <c r="E62" s="13" t="s">
        <v>17</v>
      </c>
      <c r="F62" s="110">
        <v>1820</v>
      </c>
      <c r="G62" s="110">
        <v>2198</v>
      </c>
      <c r="H62" s="110">
        <v>2494</v>
      </c>
      <c r="I62" s="13">
        <v>2500</v>
      </c>
      <c r="J62" s="13">
        <v>0</v>
      </c>
      <c r="K62" s="13">
        <f t="shared" si="8"/>
        <v>2500</v>
      </c>
      <c r="L62" s="111">
        <v>175</v>
      </c>
      <c r="M62" s="13">
        <f t="shared" si="9"/>
        <v>437500</v>
      </c>
      <c r="N62" s="13">
        <v>1000</v>
      </c>
      <c r="O62" s="13"/>
      <c r="P62" s="13">
        <v>0</v>
      </c>
      <c r="Q62" s="13"/>
      <c r="R62" s="13">
        <v>1000</v>
      </c>
      <c r="S62" s="13"/>
      <c r="T62" s="13">
        <v>500</v>
      </c>
      <c r="U62" s="12"/>
      <c r="V62" s="12"/>
      <c r="W62" s="113"/>
      <c r="X62" s="114">
        <f t="shared" si="5"/>
        <v>2170.6666666666665</v>
      </c>
      <c r="Y62" s="115">
        <f t="shared" si="10"/>
        <v>2500</v>
      </c>
      <c r="Z62" s="102"/>
      <c r="AA62" s="102"/>
      <c r="AB62" s="102"/>
      <c r="AC62" s="102"/>
      <c r="AD62" s="102"/>
    </row>
    <row r="63" spans="1:25" ht="21">
      <c r="A63" s="14">
        <v>56</v>
      </c>
      <c r="B63" s="14" t="s">
        <v>214</v>
      </c>
      <c r="C63" s="11" t="s">
        <v>16</v>
      </c>
      <c r="D63" s="11" t="s">
        <v>3</v>
      </c>
      <c r="E63" s="13" t="s">
        <v>17</v>
      </c>
      <c r="F63" s="110">
        <v>8</v>
      </c>
      <c r="G63" s="110">
        <v>25</v>
      </c>
      <c r="H63" s="110">
        <v>33</v>
      </c>
      <c r="I63" s="13">
        <v>40</v>
      </c>
      <c r="J63" s="13">
        <v>0</v>
      </c>
      <c r="K63" s="13">
        <f t="shared" si="8"/>
        <v>40</v>
      </c>
      <c r="L63" s="111">
        <v>585</v>
      </c>
      <c r="M63" s="13">
        <f t="shared" si="9"/>
        <v>23400</v>
      </c>
      <c r="N63" s="13">
        <f t="shared" si="1"/>
        <v>10</v>
      </c>
      <c r="O63" s="13"/>
      <c r="P63" s="13">
        <f t="shared" si="2"/>
        <v>10</v>
      </c>
      <c r="Q63" s="13"/>
      <c r="R63" s="13">
        <f t="shared" si="3"/>
        <v>10</v>
      </c>
      <c r="S63" s="13"/>
      <c r="T63" s="13">
        <f t="shared" si="4"/>
        <v>10</v>
      </c>
      <c r="U63" s="12"/>
      <c r="V63" s="12"/>
      <c r="W63" s="113"/>
      <c r="X63" s="114">
        <f aca="true" t="shared" si="11" ref="X63:X88">(SUM(F63,G63,H63))/3</f>
        <v>22</v>
      </c>
      <c r="Y63" s="115">
        <f t="shared" si="10"/>
        <v>40</v>
      </c>
    </row>
    <row r="64" spans="1:25" ht="21">
      <c r="A64" s="14">
        <v>57</v>
      </c>
      <c r="B64" s="14" t="s">
        <v>188</v>
      </c>
      <c r="C64" s="11" t="s">
        <v>16</v>
      </c>
      <c r="D64" s="11" t="s">
        <v>3</v>
      </c>
      <c r="E64" s="13" t="s">
        <v>17</v>
      </c>
      <c r="F64" s="110">
        <v>75</v>
      </c>
      <c r="G64" s="110">
        <v>94</v>
      </c>
      <c r="H64" s="110">
        <v>100</v>
      </c>
      <c r="I64" s="13">
        <v>111</v>
      </c>
      <c r="J64" s="13">
        <v>31</v>
      </c>
      <c r="K64" s="13">
        <f t="shared" si="8"/>
        <v>80</v>
      </c>
      <c r="L64" s="111">
        <v>300</v>
      </c>
      <c r="M64" s="13">
        <f t="shared" si="9"/>
        <v>24000</v>
      </c>
      <c r="N64" s="13">
        <f t="shared" si="1"/>
        <v>20</v>
      </c>
      <c r="O64" s="13"/>
      <c r="P64" s="13">
        <f t="shared" si="2"/>
        <v>20</v>
      </c>
      <c r="Q64" s="13"/>
      <c r="R64" s="13">
        <f t="shared" si="3"/>
        <v>20</v>
      </c>
      <c r="S64" s="13"/>
      <c r="T64" s="13">
        <f t="shared" si="4"/>
        <v>20</v>
      </c>
      <c r="U64" s="12"/>
      <c r="V64" s="12"/>
      <c r="W64" s="113"/>
      <c r="X64" s="114">
        <f t="shared" si="11"/>
        <v>89.66666666666667</v>
      </c>
      <c r="Y64" s="115">
        <f t="shared" si="10"/>
        <v>80</v>
      </c>
    </row>
    <row r="65" spans="1:25" ht="21">
      <c r="A65" s="14">
        <v>58</v>
      </c>
      <c r="B65" s="14" t="s">
        <v>60</v>
      </c>
      <c r="C65" s="11" t="s">
        <v>16</v>
      </c>
      <c r="D65" s="11" t="s">
        <v>3</v>
      </c>
      <c r="E65" s="13" t="s">
        <v>17</v>
      </c>
      <c r="F65" s="110">
        <v>24</v>
      </c>
      <c r="G65" s="110">
        <v>21</v>
      </c>
      <c r="H65" s="110">
        <v>20</v>
      </c>
      <c r="I65" s="13">
        <v>23</v>
      </c>
      <c r="J65" s="13">
        <v>7</v>
      </c>
      <c r="K65" s="13">
        <f t="shared" si="8"/>
        <v>16</v>
      </c>
      <c r="L65" s="111">
        <v>214</v>
      </c>
      <c r="M65" s="13">
        <f t="shared" si="9"/>
        <v>3424</v>
      </c>
      <c r="N65" s="13">
        <f t="shared" si="1"/>
        <v>4</v>
      </c>
      <c r="O65" s="13"/>
      <c r="P65" s="13">
        <f t="shared" si="2"/>
        <v>4</v>
      </c>
      <c r="Q65" s="13"/>
      <c r="R65" s="13">
        <f t="shared" si="3"/>
        <v>4</v>
      </c>
      <c r="S65" s="13"/>
      <c r="T65" s="13">
        <f t="shared" si="4"/>
        <v>4</v>
      </c>
      <c r="U65" s="12"/>
      <c r="V65" s="12"/>
      <c r="W65" s="113"/>
      <c r="X65" s="114">
        <f t="shared" si="11"/>
        <v>21.666666666666668</v>
      </c>
      <c r="Y65" s="115">
        <f t="shared" si="10"/>
        <v>16</v>
      </c>
    </row>
    <row r="66" spans="1:27" ht="21">
      <c r="A66" s="14">
        <v>59</v>
      </c>
      <c r="B66" s="14" t="s">
        <v>347</v>
      </c>
      <c r="C66" s="11" t="s">
        <v>16</v>
      </c>
      <c r="D66" s="11" t="s">
        <v>3</v>
      </c>
      <c r="E66" s="13" t="s">
        <v>17</v>
      </c>
      <c r="F66" s="110">
        <v>0</v>
      </c>
      <c r="G66" s="110">
        <v>43</v>
      </c>
      <c r="H66" s="110">
        <v>38</v>
      </c>
      <c r="I66" s="13">
        <v>53</v>
      </c>
      <c r="J66" s="13">
        <v>21</v>
      </c>
      <c r="K66" s="13">
        <f t="shared" si="8"/>
        <v>32</v>
      </c>
      <c r="L66" s="111">
        <v>634.21</v>
      </c>
      <c r="M66" s="13">
        <f t="shared" si="9"/>
        <v>20294.72</v>
      </c>
      <c r="N66" s="13">
        <f t="shared" si="1"/>
        <v>8</v>
      </c>
      <c r="O66" s="13"/>
      <c r="P66" s="13">
        <f t="shared" si="2"/>
        <v>8</v>
      </c>
      <c r="Q66" s="13"/>
      <c r="R66" s="13">
        <f t="shared" si="3"/>
        <v>8</v>
      </c>
      <c r="S66" s="13"/>
      <c r="T66" s="13">
        <f t="shared" si="4"/>
        <v>8</v>
      </c>
      <c r="U66" s="12"/>
      <c r="V66" s="12"/>
      <c r="W66" s="113"/>
      <c r="X66" s="114">
        <f t="shared" si="11"/>
        <v>27</v>
      </c>
      <c r="Y66" s="115">
        <f t="shared" si="10"/>
        <v>32</v>
      </c>
      <c r="Z66" s="116"/>
      <c r="AA66" s="116"/>
    </row>
    <row r="67" spans="1:27" ht="21">
      <c r="A67" s="14">
        <v>60</v>
      </c>
      <c r="B67" s="14" t="s">
        <v>359</v>
      </c>
      <c r="C67" s="11" t="s">
        <v>16</v>
      </c>
      <c r="D67" s="11" t="s">
        <v>3</v>
      </c>
      <c r="E67" s="13" t="s">
        <v>23</v>
      </c>
      <c r="F67" s="110">
        <v>0</v>
      </c>
      <c r="G67" s="110">
        <v>10</v>
      </c>
      <c r="H67" s="110">
        <v>1</v>
      </c>
      <c r="I67" s="13">
        <v>4</v>
      </c>
      <c r="J67" s="13">
        <v>0</v>
      </c>
      <c r="K67" s="13">
        <f>I67-J67</f>
        <v>4</v>
      </c>
      <c r="L67" s="111">
        <v>95</v>
      </c>
      <c r="M67" s="13">
        <f>K67*L67</f>
        <v>380</v>
      </c>
      <c r="N67" s="13">
        <f t="shared" si="1"/>
        <v>1</v>
      </c>
      <c r="O67" s="13"/>
      <c r="P67" s="13">
        <f t="shared" si="2"/>
        <v>1</v>
      </c>
      <c r="Q67" s="13"/>
      <c r="R67" s="13">
        <f t="shared" si="3"/>
        <v>1</v>
      </c>
      <c r="S67" s="13"/>
      <c r="T67" s="13">
        <f t="shared" si="4"/>
        <v>1</v>
      </c>
      <c r="U67" s="12"/>
      <c r="V67" s="12"/>
      <c r="W67" s="113"/>
      <c r="X67" s="114">
        <f>(SUM(F67,G67,H67))/3</f>
        <v>3.6666666666666665</v>
      </c>
      <c r="Y67" s="115">
        <f>I67-J67</f>
        <v>4</v>
      </c>
      <c r="Z67" s="116"/>
      <c r="AA67" s="116"/>
    </row>
    <row r="68" spans="1:27" ht="21">
      <c r="A68" s="14">
        <v>61</v>
      </c>
      <c r="B68" s="14" t="s">
        <v>61</v>
      </c>
      <c r="C68" s="11" t="s">
        <v>16</v>
      </c>
      <c r="D68" s="11" t="s">
        <v>3</v>
      </c>
      <c r="E68" s="13" t="s">
        <v>23</v>
      </c>
      <c r="F68" s="110">
        <v>33</v>
      </c>
      <c r="G68" s="110">
        <v>45</v>
      </c>
      <c r="H68" s="110">
        <v>40</v>
      </c>
      <c r="I68" s="13">
        <v>45</v>
      </c>
      <c r="J68" s="13">
        <v>5</v>
      </c>
      <c r="K68" s="13">
        <f t="shared" si="8"/>
        <v>40</v>
      </c>
      <c r="L68" s="111">
        <v>138</v>
      </c>
      <c r="M68" s="13">
        <f t="shared" si="9"/>
        <v>5520</v>
      </c>
      <c r="N68" s="13">
        <f t="shared" si="1"/>
        <v>10</v>
      </c>
      <c r="O68" s="13"/>
      <c r="P68" s="13">
        <f t="shared" si="2"/>
        <v>10</v>
      </c>
      <c r="Q68" s="13"/>
      <c r="R68" s="13">
        <f t="shared" si="3"/>
        <v>10</v>
      </c>
      <c r="S68" s="13"/>
      <c r="T68" s="13">
        <f t="shared" si="4"/>
        <v>10</v>
      </c>
      <c r="U68" s="12"/>
      <c r="V68" s="12"/>
      <c r="W68" s="113"/>
      <c r="X68" s="114">
        <f t="shared" si="11"/>
        <v>39.333333333333336</v>
      </c>
      <c r="Y68" s="115">
        <f t="shared" si="10"/>
        <v>40</v>
      </c>
      <c r="Z68" s="116"/>
      <c r="AA68" s="116"/>
    </row>
    <row r="69" spans="1:30" s="116" customFormat="1" ht="21">
      <c r="A69" s="14">
        <v>62</v>
      </c>
      <c r="B69" s="14" t="s">
        <v>184</v>
      </c>
      <c r="C69" s="11" t="s">
        <v>16</v>
      </c>
      <c r="D69" s="11" t="s">
        <v>3</v>
      </c>
      <c r="E69" s="13" t="s">
        <v>264</v>
      </c>
      <c r="F69" s="110">
        <v>5</v>
      </c>
      <c r="G69" s="110">
        <v>12</v>
      </c>
      <c r="H69" s="110">
        <v>6</v>
      </c>
      <c r="I69" s="13">
        <v>12</v>
      </c>
      <c r="J69" s="13">
        <v>0</v>
      </c>
      <c r="K69" s="13">
        <f t="shared" si="8"/>
        <v>12</v>
      </c>
      <c r="L69" s="111">
        <v>135.17</v>
      </c>
      <c r="M69" s="13">
        <f t="shared" si="9"/>
        <v>1622.04</v>
      </c>
      <c r="N69" s="13">
        <f t="shared" si="1"/>
        <v>3</v>
      </c>
      <c r="O69" s="13"/>
      <c r="P69" s="13">
        <f t="shared" si="2"/>
        <v>3</v>
      </c>
      <c r="Q69" s="13"/>
      <c r="R69" s="13">
        <f t="shared" si="3"/>
        <v>3</v>
      </c>
      <c r="S69" s="13"/>
      <c r="T69" s="13">
        <f t="shared" si="4"/>
        <v>3</v>
      </c>
      <c r="U69" s="12"/>
      <c r="V69" s="12"/>
      <c r="W69" s="113"/>
      <c r="X69" s="114">
        <f t="shared" si="11"/>
        <v>7.666666666666667</v>
      </c>
      <c r="Y69" s="115">
        <f t="shared" si="10"/>
        <v>12</v>
      </c>
      <c r="Z69" s="102"/>
      <c r="AA69" s="102"/>
      <c r="AB69" s="102"/>
      <c r="AC69" s="102"/>
      <c r="AD69" s="102"/>
    </row>
    <row r="70" spans="1:25" ht="21">
      <c r="A70" s="14">
        <v>63</v>
      </c>
      <c r="B70" s="14" t="s">
        <v>62</v>
      </c>
      <c r="C70" s="11" t="s">
        <v>16</v>
      </c>
      <c r="D70" s="11" t="s">
        <v>3</v>
      </c>
      <c r="E70" s="13" t="s">
        <v>17</v>
      </c>
      <c r="F70" s="110">
        <v>40</v>
      </c>
      <c r="G70" s="110">
        <v>21</v>
      </c>
      <c r="H70" s="110">
        <v>13</v>
      </c>
      <c r="I70" s="13">
        <v>28</v>
      </c>
      <c r="J70" s="13">
        <v>8</v>
      </c>
      <c r="K70" s="13">
        <f>I70-J70</f>
        <v>20</v>
      </c>
      <c r="L70" s="111">
        <v>500</v>
      </c>
      <c r="M70" s="13">
        <f>K70*L70</f>
        <v>10000</v>
      </c>
      <c r="N70" s="13">
        <f>K70/4</f>
        <v>5</v>
      </c>
      <c r="O70" s="13"/>
      <c r="P70" s="13">
        <f>K70/4</f>
        <v>5</v>
      </c>
      <c r="Q70" s="13"/>
      <c r="R70" s="13">
        <f>K70/4</f>
        <v>5</v>
      </c>
      <c r="S70" s="13"/>
      <c r="T70" s="13">
        <f>K70/4</f>
        <v>5</v>
      </c>
      <c r="U70" s="12"/>
      <c r="V70" s="12"/>
      <c r="W70" s="113"/>
      <c r="X70" s="114">
        <f>(SUM(F70,G70,H70))/3</f>
        <v>24.666666666666668</v>
      </c>
      <c r="Y70" s="115">
        <f>I70-J70</f>
        <v>20</v>
      </c>
    </row>
    <row r="71" spans="1:25" ht="21">
      <c r="A71" s="14">
        <v>64</v>
      </c>
      <c r="B71" s="14" t="s">
        <v>63</v>
      </c>
      <c r="C71" s="11" t="s">
        <v>16</v>
      </c>
      <c r="D71" s="11" t="s">
        <v>3</v>
      </c>
      <c r="E71" s="13" t="s">
        <v>23</v>
      </c>
      <c r="F71" s="110">
        <v>165</v>
      </c>
      <c r="G71" s="110">
        <v>100</v>
      </c>
      <c r="H71" s="110">
        <v>116</v>
      </c>
      <c r="I71" s="13">
        <v>120</v>
      </c>
      <c r="J71" s="13">
        <v>0</v>
      </c>
      <c r="K71" s="13">
        <f>I71-J71</f>
        <v>120</v>
      </c>
      <c r="L71" s="111">
        <v>139.1</v>
      </c>
      <c r="M71" s="13">
        <f>K71*L71</f>
        <v>16692</v>
      </c>
      <c r="N71" s="13">
        <f>K71/4</f>
        <v>30</v>
      </c>
      <c r="O71" s="13"/>
      <c r="P71" s="13">
        <f>K71/4</f>
        <v>30</v>
      </c>
      <c r="Q71" s="13"/>
      <c r="R71" s="13">
        <f>K71/4</f>
        <v>30</v>
      </c>
      <c r="S71" s="13"/>
      <c r="T71" s="13">
        <f>K71/4</f>
        <v>30</v>
      </c>
      <c r="U71" s="12"/>
      <c r="V71" s="12"/>
      <c r="W71" s="113"/>
      <c r="X71" s="114">
        <f>(SUM(F71,G71,H71))/3</f>
        <v>127</v>
      </c>
      <c r="Y71" s="115">
        <f>I71-J71</f>
        <v>120</v>
      </c>
    </row>
    <row r="72" spans="1:21" s="60" customFormat="1" ht="21">
      <c r="A72" s="57"/>
      <c r="B72" s="57" t="s">
        <v>500</v>
      </c>
      <c r="C72" s="58"/>
      <c r="D72" s="58"/>
      <c r="E72" s="59"/>
      <c r="G72" s="57" t="s">
        <v>501</v>
      </c>
      <c r="H72" s="57"/>
      <c r="I72" s="57"/>
      <c r="J72" s="57"/>
      <c r="K72" s="61"/>
      <c r="L72" s="58"/>
      <c r="M72" s="57"/>
      <c r="N72" s="57" t="s">
        <v>502</v>
      </c>
      <c r="O72" s="57"/>
      <c r="P72" s="57"/>
      <c r="Q72" s="57"/>
      <c r="R72" s="57"/>
      <c r="U72" s="57"/>
    </row>
    <row r="73" spans="1:21" s="60" customFormat="1" ht="21">
      <c r="A73" s="57"/>
      <c r="B73" s="57" t="s">
        <v>503</v>
      </c>
      <c r="C73" s="58"/>
      <c r="D73" s="58"/>
      <c r="E73" s="57"/>
      <c r="G73" s="57" t="s">
        <v>504</v>
      </c>
      <c r="H73" s="58"/>
      <c r="I73" s="58"/>
      <c r="J73" s="57"/>
      <c r="K73" s="61"/>
      <c r="L73" s="58"/>
      <c r="M73" s="62"/>
      <c r="N73" s="62" t="s">
        <v>505</v>
      </c>
      <c r="O73" s="62"/>
      <c r="P73" s="62"/>
      <c r="Q73" s="62"/>
      <c r="R73" s="62"/>
      <c r="U73" s="58"/>
    </row>
    <row r="74" spans="1:21" s="60" customFormat="1" ht="21">
      <c r="A74" s="57"/>
      <c r="B74" s="57" t="s">
        <v>506</v>
      </c>
      <c r="C74" s="58"/>
      <c r="D74" s="58"/>
      <c r="E74" s="57"/>
      <c r="G74" s="57" t="s">
        <v>507</v>
      </c>
      <c r="H74" s="58"/>
      <c r="I74" s="58"/>
      <c r="J74" s="57"/>
      <c r="K74" s="61"/>
      <c r="L74" s="58"/>
      <c r="M74" s="57"/>
      <c r="N74" s="57" t="s">
        <v>508</v>
      </c>
      <c r="O74" s="58"/>
      <c r="P74" s="58"/>
      <c r="Q74" s="57"/>
      <c r="R74" s="57"/>
      <c r="U74" s="58"/>
    </row>
    <row r="75" spans="1:21" s="60" customFormat="1" ht="21">
      <c r="A75" s="57"/>
      <c r="B75" s="57" t="s">
        <v>511</v>
      </c>
      <c r="C75" s="58"/>
      <c r="D75" s="58"/>
      <c r="E75" s="59"/>
      <c r="G75" s="57" t="s">
        <v>509</v>
      </c>
      <c r="H75" s="58"/>
      <c r="I75" s="58"/>
      <c r="J75" s="57"/>
      <c r="K75" s="61"/>
      <c r="L75" s="58"/>
      <c r="M75" s="57"/>
      <c r="N75" s="57" t="s">
        <v>510</v>
      </c>
      <c r="O75" s="58"/>
      <c r="P75" s="58"/>
      <c r="Q75" s="57"/>
      <c r="R75" s="57"/>
      <c r="U75" s="58"/>
    </row>
    <row r="76" spans="1:25" ht="21">
      <c r="A76" s="14">
        <v>65</v>
      </c>
      <c r="B76" s="14" t="s">
        <v>64</v>
      </c>
      <c r="C76" s="11" t="s">
        <v>30</v>
      </c>
      <c r="D76" s="11" t="s">
        <v>3</v>
      </c>
      <c r="E76" s="13" t="s">
        <v>23</v>
      </c>
      <c r="F76" s="110">
        <v>1347</v>
      </c>
      <c r="G76" s="110">
        <v>2347</v>
      </c>
      <c r="H76" s="110">
        <v>2074</v>
      </c>
      <c r="I76" s="13">
        <v>2349</v>
      </c>
      <c r="J76" s="13">
        <v>349</v>
      </c>
      <c r="K76" s="13">
        <f>I76-J76</f>
        <v>2000</v>
      </c>
      <c r="L76" s="111">
        <v>60</v>
      </c>
      <c r="M76" s="13">
        <f>K76*L76</f>
        <v>120000</v>
      </c>
      <c r="N76" s="13">
        <f>K76/4</f>
        <v>500</v>
      </c>
      <c r="O76" s="13"/>
      <c r="P76" s="13">
        <f>K76/4</f>
        <v>500</v>
      </c>
      <c r="Q76" s="13"/>
      <c r="R76" s="13">
        <f>K76/4</f>
        <v>500</v>
      </c>
      <c r="S76" s="13"/>
      <c r="T76" s="13">
        <f>K76/4</f>
        <v>500</v>
      </c>
      <c r="U76" s="12"/>
      <c r="V76" s="12"/>
      <c r="W76" s="113"/>
      <c r="X76" s="114">
        <f>(SUM(F76,G76,H76))/3</f>
        <v>1922.6666666666667</v>
      </c>
      <c r="Y76" s="115">
        <f>I76-J76</f>
        <v>2000</v>
      </c>
    </row>
    <row r="77" spans="1:25" ht="21">
      <c r="A77" s="14">
        <v>66</v>
      </c>
      <c r="B77" s="14" t="s">
        <v>65</v>
      </c>
      <c r="C77" s="11" t="s">
        <v>16</v>
      </c>
      <c r="D77" s="11" t="s">
        <v>3</v>
      </c>
      <c r="E77" s="13" t="s">
        <v>25</v>
      </c>
      <c r="F77" s="110">
        <v>46</v>
      </c>
      <c r="G77" s="110">
        <v>24</v>
      </c>
      <c r="H77" s="110">
        <v>33</v>
      </c>
      <c r="I77" s="13">
        <v>39</v>
      </c>
      <c r="J77" s="13">
        <v>19</v>
      </c>
      <c r="K77" s="13">
        <f>I77-J77</f>
        <v>20</v>
      </c>
      <c r="L77" s="111">
        <v>96</v>
      </c>
      <c r="M77" s="13">
        <f>K77*L77</f>
        <v>1920</v>
      </c>
      <c r="N77" s="13">
        <f>K77/4</f>
        <v>5</v>
      </c>
      <c r="O77" s="13"/>
      <c r="P77" s="13">
        <f>K77/4</f>
        <v>5</v>
      </c>
      <c r="Q77" s="13"/>
      <c r="R77" s="13">
        <f>K77/4</f>
        <v>5</v>
      </c>
      <c r="S77" s="13"/>
      <c r="T77" s="13">
        <f>K77/4</f>
        <v>5</v>
      </c>
      <c r="U77" s="12"/>
      <c r="V77" s="12"/>
      <c r="W77" s="113"/>
      <c r="X77" s="114">
        <f>(SUM(F77,G77,H77))/3</f>
        <v>34.333333333333336</v>
      </c>
      <c r="Y77" s="115">
        <f>I77-J77</f>
        <v>20</v>
      </c>
    </row>
    <row r="78" spans="1:25" ht="21">
      <c r="A78" s="14">
        <v>67</v>
      </c>
      <c r="B78" s="14" t="s">
        <v>66</v>
      </c>
      <c r="C78" s="11" t="s">
        <v>16</v>
      </c>
      <c r="D78" s="11" t="s">
        <v>3</v>
      </c>
      <c r="E78" s="13" t="s">
        <v>17</v>
      </c>
      <c r="F78" s="110">
        <v>740</v>
      </c>
      <c r="G78" s="110">
        <v>755</v>
      </c>
      <c r="H78" s="110">
        <v>718</v>
      </c>
      <c r="I78" s="13">
        <v>1120</v>
      </c>
      <c r="J78" s="13">
        <v>120</v>
      </c>
      <c r="K78" s="13">
        <f>I78-J78</f>
        <v>1000</v>
      </c>
      <c r="L78" s="111">
        <v>110</v>
      </c>
      <c r="M78" s="13">
        <f>K78*L78</f>
        <v>110000</v>
      </c>
      <c r="N78" s="13">
        <v>500</v>
      </c>
      <c r="O78" s="13"/>
      <c r="P78" s="13">
        <v>0</v>
      </c>
      <c r="Q78" s="13"/>
      <c r="R78" s="13">
        <v>500</v>
      </c>
      <c r="S78" s="13"/>
      <c r="T78" s="13">
        <v>0</v>
      </c>
      <c r="U78" s="12"/>
      <c r="V78" s="12"/>
      <c r="W78" s="113"/>
      <c r="X78" s="114">
        <f>(SUM(F78,G78,H78))/3</f>
        <v>737.6666666666666</v>
      </c>
      <c r="Y78" s="115">
        <f>I78-J78</f>
        <v>1000</v>
      </c>
    </row>
    <row r="79" spans="1:25" ht="21">
      <c r="A79" s="14">
        <v>68</v>
      </c>
      <c r="B79" s="14" t="s">
        <v>67</v>
      </c>
      <c r="C79" s="11" t="s">
        <v>16</v>
      </c>
      <c r="D79" s="11" t="s">
        <v>3</v>
      </c>
      <c r="E79" s="13" t="s">
        <v>25</v>
      </c>
      <c r="F79" s="110">
        <v>8</v>
      </c>
      <c r="G79" s="110">
        <v>11</v>
      </c>
      <c r="H79" s="110">
        <v>15</v>
      </c>
      <c r="I79" s="13">
        <v>16</v>
      </c>
      <c r="J79" s="13">
        <v>0</v>
      </c>
      <c r="K79" s="13">
        <f>I79-J79</f>
        <v>16</v>
      </c>
      <c r="L79" s="111">
        <v>128.4</v>
      </c>
      <c r="M79" s="13">
        <f>K79*L79</f>
        <v>2054.4</v>
      </c>
      <c r="N79" s="13">
        <f>K79/4</f>
        <v>4</v>
      </c>
      <c r="O79" s="13"/>
      <c r="P79" s="13">
        <f>K79/4</f>
        <v>4</v>
      </c>
      <c r="Q79" s="13"/>
      <c r="R79" s="13">
        <f>K79/4</f>
        <v>4</v>
      </c>
      <c r="S79" s="13"/>
      <c r="T79" s="13">
        <f>K79/4</f>
        <v>4</v>
      </c>
      <c r="U79" s="12"/>
      <c r="V79" s="12"/>
      <c r="W79" s="113"/>
      <c r="X79" s="114">
        <f>(SUM(F79,G79,H79))/3</f>
        <v>11.333333333333334</v>
      </c>
      <c r="Y79" s="115">
        <f>I79-J79</f>
        <v>16</v>
      </c>
    </row>
    <row r="80" spans="1:25" ht="21">
      <c r="A80" s="14">
        <v>69</v>
      </c>
      <c r="B80" s="14" t="s">
        <v>299</v>
      </c>
      <c r="C80" s="11" t="s">
        <v>30</v>
      </c>
      <c r="D80" s="11" t="s">
        <v>3</v>
      </c>
      <c r="E80" s="13" t="s">
        <v>42</v>
      </c>
      <c r="F80" s="110">
        <v>21</v>
      </c>
      <c r="G80" s="110">
        <v>30</v>
      </c>
      <c r="H80" s="110">
        <v>28</v>
      </c>
      <c r="I80" s="13">
        <v>29</v>
      </c>
      <c r="J80" s="13">
        <v>21</v>
      </c>
      <c r="K80" s="13">
        <f t="shared" si="8"/>
        <v>8</v>
      </c>
      <c r="L80" s="111">
        <v>727.6</v>
      </c>
      <c r="M80" s="13">
        <f t="shared" si="9"/>
        <v>5820.8</v>
      </c>
      <c r="N80" s="13">
        <f aca="true" t="shared" si="12" ref="N80:N123">K80/4</f>
        <v>2</v>
      </c>
      <c r="O80" s="13"/>
      <c r="P80" s="13">
        <f aca="true" t="shared" si="13" ref="P80:P123">K80/4</f>
        <v>2</v>
      </c>
      <c r="Q80" s="13"/>
      <c r="R80" s="13">
        <f aca="true" t="shared" si="14" ref="R80:R123">K80/4</f>
        <v>2</v>
      </c>
      <c r="S80" s="13"/>
      <c r="T80" s="13">
        <f aca="true" t="shared" si="15" ref="T80:T123">K80/4</f>
        <v>2</v>
      </c>
      <c r="U80" s="12"/>
      <c r="V80" s="12"/>
      <c r="W80" s="113"/>
      <c r="X80" s="114">
        <f t="shared" si="11"/>
        <v>26.333333333333332</v>
      </c>
      <c r="Y80" s="115">
        <f t="shared" si="10"/>
        <v>8</v>
      </c>
    </row>
    <row r="81" spans="1:25" ht="21">
      <c r="A81" s="14">
        <v>70</v>
      </c>
      <c r="B81" s="14" t="s">
        <v>68</v>
      </c>
      <c r="C81" s="11" t="s">
        <v>30</v>
      </c>
      <c r="D81" s="11" t="s">
        <v>3</v>
      </c>
      <c r="E81" s="13" t="s">
        <v>23</v>
      </c>
      <c r="F81" s="110">
        <v>400</v>
      </c>
      <c r="G81" s="110">
        <v>350</v>
      </c>
      <c r="H81" s="110">
        <v>500</v>
      </c>
      <c r="I81" s="13">
        <v>550</v>
      </c>
      <c r="J81" s="13">
        <v>150</v>
      </c>
      <c r="K81" s="13">
        <f t="shared" si="8"/>
        <v>400</v>
      </c>
      <c r="L81" s="111">
        <v>349.89</v>
      </c>
      <c r="M81" s="13">
        <f t="shared" si="9"/>
        <v>139956</v>
      </c>
      <c r="N81" s="13">
        <f t="shared" si="12"/>
        <v>100</v>
      </c>
      <c r="O81" s="13"/>
      <c r="P81" s="13">
        <f t="shared" si="13"/>
        <v>100</v>
      </c>
      <c r="Q81" s="13"/>
      <c r="R81" s="13">
        <f t="shared" si="14"/>
        <v>100</v>
      </c>
      <c r="S81" s="13"/>
      <c r="T81" s="13">
        <f t="shared" si="15"/>
        <v>100</v>
      </c>
      <c r="U81" s="12"/>
      <c r="V81" s="12"/>
      <c r="W81" s="113"/>
      <c r="X81" s="114">
        <f t="shared" si="11"/>
        <v>416.6666666666667</v>
      </c>
      <c r="Y81" s="115">
        <f t="shared" si="10"/>
        <v>400</v>
      </c>
    </row>
    <row r="82" spans="1:25" ht="21">
      <c r="A82" s="14">
        <v>71</v>
      </c>
      <c r="B82" s="14" t="s">
        <v>253</v>
      </c>
      <c r="C82" s="11" t="s">
        <v>16</v>
      </c>
      <c r="D82" s="11" t="s">
        <v>3</v>
      </c>
      <c r="E82" s="13" t="s">
        <v>23</v>
      </c>
      <c r="F82" s="110">
        <v>566</v>
      </c>
      <c r="G82" s="110">
        <v>933</v>
      </c>
      <c r="H82" s="110">
        <v>1073</v>
      </c>
      <c r="I82" s="13">
        <v>1127</v>
      </c>
      <c r="J82" s="13">
        <v>127</v>
      </c>
      <c r="K82" s="13">
        <f t="shared" si="8"/>
        <v>1000</v>
      </c>
      <c r="L82" s="111">
        <v>71.33</v>
      </c>
      <c r="M82" s="13">
        <f t="shared" si="9"/>
        <v>71330</v>
      </c>
      <c r="N82" s="13">
        <f t="shared" si="12"/>
        <v>250</v>
      </c>
      <c r="O82" s="13"/>
      <c r="P82" s="13">
        <f t="shared" si="13"/>
        <v>250</v>
      </c>
      <c r="Q82" s="13"/>
      <c r="R82" s="13">
        <f t="shared" si="14"/>
        <v>250</v>
      </c>
      <c r="S82" s="13"/>
      <c r="T82" s="13">
        <f t="shared" si="15"/>
        <v>250</v>
      </c>
      <c r="U82" s="12"/>
      <c r="V82" s="12"/>
      <c r="W82" s="113"/>
      <c r="X82" s="114">
        <f t="shared" si="11"/>
        <v>857.3333333333334</v>
      </c>
      <c r="Y82" s="115">
        <f t="shared" si="10"/>
        <v>1000</v>
      </c>
    </row>
    <row r="83" spans="1:25" ht="21">
      <c r="A83" s="14">
        <v>72</v>
      </c>
      <c r="B83" s="14" t="s">
        <v>69</v>
      </c>
      <c r="C83" s="11" t="s">
        <v>16</v>
      </c>
      <c r="D83" s="11" t="s">
        <v>3</v>
      </c>
      <c r="E83" s="13" t="s">
        <v>17</v>
      </c>
      <c r="F83" s="110">
        <v>56</v>
      </c>
      <c r="G83" s="110">
        <v>46</v>
      </c>
      <c r="H83" s="110">
        <v>40</v>
      </c>
      <c r="I83" s="13">
        <v>52</v>
      </c>
      <c r="J83" s="13">
        <v>8</v>
      </c>
      <c r="K83" s="13">
        <f t="shared" si="8"/>
        <v>44</v>
      </c>
      <c r="L83" s="111">
        <v>125</v>
      </c>
      <c r="M83" s="13">
        <f t="shared" si="9"/>
        <v>5500</v>
      </c>
      <c r="N83" s="13">
        <f t="shared" si="12"/>
        <v>11</v>
      </c>
      <c r="O83" s="13"/>
      <c r="P83" s="13">
        <f t="shared" si="13"/>
        <v>11</v>
      </c>
      <c r="Q83" s="13"/>
      <c r="R83" s="13">
        <f t="shared" si="14"/>
        <v>11</v>
      </c>
      <c r="S83" s="13"/>
      <c r="T83" s="13">
        <f t="shared" si="15"/>
        <v>11</v>
      </c>
      <c r="U83" s="12"/>
      <c r="V83" s="12"/>
      <c r="W83" s="113"/>
      <c r="X83" s="114">
        <f t="shared" si="11"/>
        <v>47.333333333333336</v>
      </c>
      <c r="Y83" s="115">
        <f t="shared" si="10"/>
        <v>44</v>
      </c>
    </row>
    <row r="84" spans="1:25" ht="21">
      <c r="A84" s="14">
        <v>73</v>
      </c>
      <c r="B84" s="14" t="s">
        <v>70</v>
      </c>
      <c r="C84" s="11" t="s">
        <v>16</v>
      </c>
      <c r="D84" s="11" t="s">
        <v>3</v>
      </c>
      <c r="E84" s="13" t="s">
        <v>23</v>
      </c>
      <c r="F84" s="110">
        <v>360</v>
      </c>
      <c r="G84" s="110">
        <v>325</v>
      </c>
      <c r="H84" s="110">
        <v>555</v>
      </c>
      <c r="I84" s="13">
        <v>670</v>
      </c>
      <c r="J84" s="13">
        <v>70</v>
      </c>
      <c r="K84" s="13">
        <f t="shared" si="8"/>
        <v>600</v>
      </c>
      <c r="L84" s="111">
        <v>35</v>
      </c>
      <c r="M84" s="13">
        <f t="shared" si="9"/>
        <v>21000</v>
      </c>
      <c r="N84" s="13">
        <f t="shared" si="12"/>
        <v>150</v>
      </c>
      <c r="O84" s="13"/>
      <c r="P84" s="13">
        <f t="shared" si="13"/>
        <v>150</v>
      </c>
      <c r="Q84" s="13"/>
      <c r="R84" s="13">
        <f t="shared" si="14"/>
        <v>150</v>
      </c>
      <c r="S84" s="13"/>
      <c r="T84" s="13">
        <f t="shared" si="15"/>
        <v>150</v>
      </c>
      <c r="U84" s="12"/>
      <c r="V84" s="12"/>
      <c r="W84" s="113"/>
      <c r="X84" s="114">
        <f t="shared" si="11"/>
        <v>413.3333333333333</v>
      </c>
      <c r="Y84" s="115">
        <f t="shared" si="10"/>
        <v>600</v>
      </c>
    </row>
    <row r="85" spans="1:25" ht="21">
      <c r="A85" s="14">
        <v>74</v>
      </c>
      <c r="B85" s="14" t="s">
        <v>71</v>
      </c>
      <c r="C85" s="11" t="s">
        <v>16</v>
      </c>
      <c r="D85" s="11" t="s">
        <v>3</v>
      </c>
      <c r="E85" s="13" t="s">
        <v>23</v>
      </c>
      <c r="F85" s="110">
        <v>240</v>
      </c>
      <c r="G85" s="110">
        <v>160</v>
      </c>
      <c r="H85" s="110">
        <v>180</v>
      </c>
      <c r="I85" s="13">
        <v>200</v>
      </c>
      <c r="J85" s="13">
        <v>0</v>
      </c>
      <c r="K85" s="13">
        <f t="shared" si="8"/>
        <v>200</v>
      </c>
      <c r="L85" s="111">
        <v>82</v>
      </c>
      <c r="M85" s="13">
        <f t="shared" si="9"/>
        <v>16400</v>
      </c>
      <c r="N85" s="13">
        <f t="shared" si="12"/>
        <v>50</v>
      </c>
      <c r="O85" s="13"/>
      <c r="P85" s="13">
        <f t="shared" si="13"/>
        <v>50</v>
      </c>
      <c r="Q85" s="13"/>
      <c r="R85" s="13">
        <f t="shared" si="14"/>
        <v>50</v>
      </c>
      <c r="S85" s="13"/>
      <c r="T85" s="13">
        <f t="shared" si="15"/>
        <v>50</v>
      </c>
      <c r="U85" s="12"/>
      <c r="V85" s="12"/>
      <c r="W85" s="113"/>
      <c r="X85" s="114">
        <f t="shared" si="11"/>
        <v>193.33333333333334</v>
      </c>
      <c r="Y85" s="115">
        <f t="shared" si="10"/>
        <v>200</v>
      </c>
    </row>
    <row r="86" spans="1:25" ht="21">
      <c r="A86" s="14">
        <v>75</v>
      </c>
      <c r="B86" s="14" t="s">
        <v>198</v>
      </c>
      <c r="C86" s="11" t="s">
        <v>16</v>
      </c>
      <c r="D86" s="11" t="s">
        <v>3</v>
      </c>
      <c r="E86" s="13" t="s">
        <v>23</v>
      </c>
      <c r="F86" s="110">
        <v>4480</v>
      </c>
      <c r="G86" s="110">
        <v>4190</v>
      </c>
      <c r="H86" s="110">
        <v>5260</v>
      </c>
      <c r="I86" s="13">
        <v>5350</v>
      </c>
      <c r="J86" s="13">
        <v>1250</v>
      </c>
      <c r="K86" s="13">
        <f t="shared" si="8"/>
        <v>4100</v>
      </c>
      <c r="L86" s="111">
        <v>72.41</v>
      </c>
      <c r="M86" s="13">
        <f t="shared" si="9"/>
        <v>296881</v>
      </c>
      <c r="N86" s="13">
        <f t="shared" si="12"/>
        <v>1025</v>
      </c>
      <c r="O86" s="13"/>
      <c r="P86" s="13">
        <f t="shared" si="13"/>
        <v>1025</v>
      </c>
      <c r="Q86" s="13"/>
      <c r="R86" s="13">
        <f t="shared" si="14"/>
        <v>1025</v>
      </c>
      <c r="S86" s="13"/>
      <c r="T86" s="13">
        <f t="shared" si="15"/>
        <v>1025</v>
      </c>
      <c r="U86" s="12"/>
      <c r="V86" s="12"/>
      <c r="W86" s="113"/>
      <c r="X86" s="114">
        <f t="shared" si="11"/>
        <v>4643.333333333333</v>
      </c>
      <c r="Y86" s="115">
        <f aca="true" t="shared" si="16" ref="Y86:Y114">I86-J86</f>
        <v>4100</v>
      </c>
    </row>
    <row r="87" spans="1:25" ht="21">
      <c r="A87" s="14">
        <v>76</v>
      </c>
      <c r="B87" s="14" t="s">
        <v>72</v>
      </c>
      <c r="C87" s="11" t="s">
        <v>16</v>
      </c>
      <c r="D87" s="11" t="s">
        <v>3</v>
      </c>
      <c r="E87" s="13" t="s">
        <v>17</v>
      </c>
      <c r="F87" s="110">
        <v>16</v>
      </c>
      <c r="G87" s="110">
        <v>4</v>
      </c>
      <c r="H87" s="110">
        <v>5</v>
      </c>
      <c r="I87" s="13">
        <v>8</v>
      </c>
      <c r="J87" s="13">
        <v>4</v>
      </c>
      <c r="K87" s="13">
        <f t="shared" si="8"/>
        <v>4</v>
      </c>
      <c r="L87" s="111">
        <v>402</v>
      </c>
      <c r="M87" s="13">
        <f t="shared" si="9"/>
        <v>1608</v>
      </c>
      <c r="N87" s="13">
        <f t="shared" si="12"/>
        <v>1</v>
      </c>
      <c r="O87" s="13"/>
      <c r="P87" s="13">
        <f t="shared" si="13"/>
        <v>1</v>
      </c>
      <c r="Q87" s="13"/>
      <c r="R87" s="13">
        <f t="shared" si="14"/>
        <v>1</v>
      </c>
      <c r="S87" s="13"/>
      <c r="T87" s="13">
        <f t="shared" si="15"/>
        <v>1</v>
      </c>
      <c r="U87" s="12"/>
      <c r="V87" s="12"/>
      <c r="W87" s="113"/>
      <c r="X87" s="114">
        <f t="shared" si="11"/>
        <v>8.333333333333334</v>
      </c>
      <c r="Y87" s="115">
        <f t="shared" si="16"/>
        <v>4</v>
      </c>
    </row>
    <row r="88" spans="1:25" ht="21">
      <c r="A88" s="14">
        <v>77</v>
      </c>
      <c r="B88" s="14" t="s">
        <v>73</v>
      </c>
      <c r="C88" s="11" t="s">
        <v>16</v>
      </c>
      <c r="D88" s="11" t="s">
        <v>3</v>
      </c>
      <c r="E88" s="13" t="s">
        <v>23</v>
      </c>
      <c r="F88" s="110">
        <v>900</v>
      </c>
      <c r="G88" s="110">
        <v>1001</v>
      </c>
      <c r="H88" s="110">
        <v>1048</v>
      </c>
      <c r="I88" s="13">
        <v>1955</v>
      </c>
      <c r="J88" s="13">
        <v>355</v>
      </c>
      <c r="K88" s="13">
        <f t="shared" si="8"/>
        <v>1600</v>
      </c>
      <c r="L88" s="111">
        <v>109.14</v>
      </c>
      <c r="M88" s="13">
        <f t="shared" si="9"/>
        <v>174624</v>
      </c>
      <c r="N88" s="13">
        <f t="shared" si="12"/>
        <v>400</v>
      </c>
      <c r="O88" s="13"/>
      <c r="P88" s="13">
        <f t="shared" si="13"/>
        <v>400</v>
      </c>
      <c r="Q88" s="13"/>
      <c r="R88" s="13">
        <f t="shared" si="14"/>
        <v>400</v>
      </c>
      <c r="S88" s="13"/>
      <c r="T88" s="13">
        <f t="shared" si="15"/>
        <v>400</v>
      </c>
      <c r="U88" s="12"/>
      <c r="V88" s="12"/>
      <c r="W88" s="113"/>
      <c r="X88" s="114">
        <f t="shared" si="11"/>
        <v>983</v>
      </c>
      <c r="Y88" s="115">
        <f t="shared" si="16"/>
        <v>1600</v>
      </c>
    </row>
    <row r="89" spans="1:27" ht="21">
      <c r="A89" s="14">
        <v>78</v>
      </c>
      <c r="B89" s="14" t="s">
        <v>189</v>
      </c>
      <c r="C89" s="11" t="s">
        <v>16</v>
      </c>
      <c r="D89" s="11" t="s">
        <v>3</v>
      </c>
      <c r="E89" s="13" t="s">
        <v>23</v>
      </c>
      <c r="F89" s="110">
        <v>250</v>
      </c>
      <c r="G89" s="110">
        <v>200</v>
      </c>
      <c r="H89" s="110">
        <v>300</v>
      </c>
      <c r="I89" s="13">
        <v>420</v>
      </c>
      <c r="J89" s="13">
        <v>20</v>
      </c>
      <c r="K89" s="13">
        <f t="shared" si="8"/>
        <v>400</v>
      </c>
      <c r="L89" s="111">
        <v>29.96</v>
      </c>
      <c r="M89" s="13">
        <f t="shared" si="9"/>
        <v>11984</v>
      </c>
      <c r="N89" s="13">
        <f t="shared" si="12"/>
        <v>100</v>
      </c>
      <c r="O89" s="13"/>
      <c r="P89" s="13">
        <f t="shared" si="13"/>
        <v>100</v>
      </c>
      <c r="Q89" s="13"/>
      <c r="R89" s="13">
        <f t="shared" si="14"/>
        <v>100</v>
      </c>
      <c r="S89" s="13"/>
      <c r="T89" s="13">
        <f t="shared" si="15"/>
        <v>100</v>
      </c>
      <c r="U89" s="12"/>
      <c r="V89" s="12"/>
      <c r="W89" s="113"/>
      <c r="X89" s="114">
        <f aca="true" t="shared" si="17" ref="X89:X117">(SUM(F89,G89,H89))/3</f>
        <v>250</v>
      </c>
      <c r="Y89" s="115">
        <f t="shared" si="16"/>
        <v>400</v>
      </c>
      <c r="Z89" s="116"/>
      <c r="AA89" s="116"/>
    </row>
    <row r="90" spans="1:27" ht="21">
      <c r="A90" s="14">
        <v>79</v>
      </c>
      <c r="B90" s="14" t="s">
        <v>276</v>
      </c>
      <c r="C90" s="11" t="s">
        <v>16</v>
      </c>
      <c r="D90" s="11" t="s">
        <v>3</v>
      </c>
      <c r="E90" s="13" t="s">
        <v>157</v>
      </c>
      <c r="F90" s="110">
        <v>3280</v>
      </c>
      <c r="G90" s="110">
        <v>2540</v>
      </c>
      <c r="H90" s="110">
        <v>2910</v>
      </c>
      <c r="I90" s="13">
        <v>2990</v>
      </c>
      <c r="J90" s="13">
        <v>390</v>
      </c>
      <c r="K90" s="13">
        <f t="shared" si="8"/>
        <v>2600</v>
      </c>
      <c r="L90" s="111">
        <v>25</v>
      </c>
      <c r="M90" s="13">
        <f t="shared" si="9"/>
        <v>65000</v>
      </c>
      <c r="N90" s="13">
        <f t="shared" si="12"/>
        <v>650</v>
      </c>
      <c r="O90" s="13"/>
      <c r="P90" s="13">
        <f t="shared" si="13"/>
        <v>650</v>
      </c>
      <c r="Q90" s="13"/>
      <c r="R90" s="13">
        <f t="shared" si="14"/>
        <v>650</v>
      </c>
      <c r="S90" s="13"/>
      <c r="T90" s="13">
        <f t="shared" si="15"/>
        <v>650</v>
      </c>
      <c r="U90" s="12"/>
      <c r="V90" s="12"/>
      <c r="W90" s="113"/>
      <c r="X90" s="114">
        <f t="shared" si="17"/>
        <v>2910</v>
      </c>
      <c r="Y90" s="115">
        <f t="shared" si="16"/>
        <v>2600</v>
      </c>
      <c r="Z90" s="116"/>
      <c r="AA90" s="116"/>
    </row>
    <row r="91" spans="1:30" ht="21">
      <c r="A91" s="14">
        <v>80</v>
      </c>
      <c r="B91" s="108" t="s">
        <v>265</v>
      </c>
      <c r="C91" s="11" t="s">
        <v>16</v>
      </c>
      <c r="D91" s="109" t="s">
        <v>15</v>
      </c>
      <c r="E91" s="13" t="s">
        <v>17</v>
      </c>
      <c r="F91" s="110">
        <v>254</v>
      </c>
      <c r="G91" s="110">
        <v>109</v>
      </c>
      <c r="H91" s="110">
        <v>107</v>
      </c>
      <c r="I91" s="13">
        <v>114</v>
      </c>
      <c r="J91" s="13">
        <v>14</v>
      </c>
      <c r="K91" s="13">
        <f t="shared" si="8"/>
        <v>100</v>
      </c>
      <c r="L91" s="111">
        <v>280</v>
      </c>
      <c r="M91" s="13">
        <f t="shared" si="9"/>
        <v>28000</v>
      </c>
      <c r="N91" s="13">
        <f t="shared" si="12"/>
        <v>25</v>
      </c>
      <c r="O91" s="13"/>
      <c r="P91" s="13">
        <f t="shared" si="13"/>
        <v>25</v>
      </c>
      <c r="Q91" s="13"/>
      <c r="R91" s="13">
        <f t="shared" si="14"/>
        <v>25</v>
      </c>
      <c r="S91" s="13"/>
      <c r="T91" s="13">
        <f t="shared" si="15"/>
        <v>25</v>
      </c>
      <c r="U91" s="112"/>
      <c r="V91" s="112"/>
      <c r="W91" s="113"/>
      <c r="X91" s="114">
        <f t="shared" si="17"/>
        <v>156.66666666666666</v>
      </c>
      <c r="Y91" s="115">
        <f t="shared" si="16"/>
        <v>100</v>
      </c>
      <c r="Z91" s="116"/>
      <c r="AA91" s="116"/>
      <c r="AB91" s="116"/>
      <c r="AC91" s="116"/>
      <c r="AD91" s="116"/>
    </row>
    <row r="92" spans="1:27" s="116" customFormat="1" ht="21">
      <c r="A92" s="14">
        <v>81</v>
      </c>
      <c r="B92" s="108" t="s">
        <v>74</v>
      </c>
      <c r="C92" s="11" t="s">
        <v>16</v>
      </c>
      <c r="D92" s="109" t="s">
        <v>15</v>
      </c>
      <c r="E92" s="13" t="s">
        <v>17</v>
      </c>
      <c r="F92" s="110">
        <v>20</v>
      </c>
      <c r="G92" s="110">
        <v>110</v>
      </c>
      <c r="H92" s="110">
        <v>121</v>
      </c>
      <c r="I92" s="13">
        <v>150</v>
      </c>
      <c r="J92" s="13">
        <v>30</v>
      </c>
      <c r="K92" s="13">
        <f t="shared" si="8"/>
        <v>120</v>
      </c>
      <c r="L92" s="111">
        <v>218.18</v>
      </c>
      <c r="M92" s="13">
        <f t="shared" si="9"/>
        <v>26181.600000000002</v>
      </c>
      <c r="N92" s="13">
        <f t="shared" si="12"/>
        <v>30</v>
      </c>
      <c r="O92" s="13"/>
      <c r="P92" s="13">
        <f t="shared" si="13"/>
        <v>30</v>
      </c>
      <c r="Q92" s="13"/>
      <c r="R92" s="13">
        <f t="shared" si="14"/>
        <v>30</v>
      </c>
      <c r="S92" s="13"/>
      <c r="T92" s="13">
        <f t="shared" si="15"/>
        <v>30</v>
      </c>
      <c r="U92" s="112"/>
      <c r="V92" s="112"/>
      <c r="W92" s="113"/>
      <c r="X92" s="114">
        <f t="shared" si="17"/>
        <v>83.66666666666667</v>
      </c>
      <c r="Y92" s="115">
        <f t="shared" si="16"/>
        <v>120</v>
      </c>
      <c r="Z92" s="102"/>
      <c r="AA92" s="102"/>
    </row>
    <row r="93" spans="1:30" s="116" customFormat="1" ht="21">
      <c r="A93" s="14">
        <v>82</v>
      </c>
      <c r="B93" s="14" t="s">
        <v>75</v>
      </c>
      <c r="C93" s="11" t="s">
        <v>16</v>
      </c>
      <c r="D93" s="11" t="s">
        <v>3</v>
      </c>
      <c r="E93" s="13" t="s">
        <v>17</v>
      </c>
      <c r="F93" s="110">
        <v>287</v>
      </c>
      <c r="G93" s="110">
        <v>700</v>
      </c>
      <c r="H93" s="110">
        <v>288</v>
      </c>
      <c r="I93" s="13">
        <v>511</v>
      </c>
      <c r="J93" s="13">
        <v>111</v>
      </c>
      <c r="K93" s="13">
        <f t="shared" si="8"/>
        <v>400</v>
      </c>
      <c r="L93" s="111">
        <v>125</v>
      </c>
      <c r="M93" s="13">
        <f t="shared" si="9"/>
        <v>50000</v>
      </c>
      <c r="N93" s="13">
        <f t="shared" si="12"/>
        <v>100</v>
      </c>
      <c r="O93" s="13"/>
      <c r="P93" s="13">
        <f t="shared" si="13"/>
        <v>100</v>
      </c>
      <c r="Q93" s="13"/>
      <c r="R93" s="13">
        <f t="shared" si="14"/>
        <v>100</v>
      </c>
      <c r="S93" s="13"/>
      <c r="T93" s="13">
        <f t="shared" si="15"/>
        <v>100</v>
      </c>
      <c r="U93" s="12"/>
      <c r="V93" s="12"/>
      <c r="W93" s="113"/>
      <c r="X93" s="114">
        <f t="shared" si="17"/>
        <v>425</v>
      </c>
      <c r="Y93" s="115">
        <f t="shared" si="16"/>
        <v>400</v>
      </c>
      <c r="Z93" s="102"/>
      <c r="AA93" s="102"/>
      <c r="AB93" s="102"/>
      <c r="AC93" s="102"/>
      <c r="AD93" s="102"/>
    </row>
    <row r="94" spans="1:27" ht="21">
      <c r="A94" s="14">
        <v>83</v>
      </c>
      <c r="B94" s="14" t="s">
        <v>768</v>
      </c>
      <c r="C94" s="11" t="s">
        <v>16</v>
      </c>
      <c r="D94" s="11" t="s">
        <v>3</v>
      </c>
      <c r="E94" s="13" t="s">
        <v>17</v>
      </c>
      <c r="F94" s="110">
        <v>7</v>
      </c>
      <c r="G94" s="110">
        <v>26</v>
      </c>
      <c r="H94" s="110">
        <v>8</v>
      </c>
      <c r="I94" s="13">
        <v>16</v>
      </c>
      <c r="J94" s="13">
        <v>0</v>
      </c>
      <c r="K94" s="13">
        <f t="shared" si="8"/>
        <v>16</v>
      </c>
      <c r="L94" s="111">
        <v>125</v>
      </c>
      <c r="M94" s="13">
        <f t="shared" si="9"/>
        <v>2000</v>
      </c>
      <c r="N94" s="13">
        <f t="shared" si="12"/>
        <v>4</v>
      </c>
      <c r="O94" s="13"/>
      <c r="P94" s="13">
        <f t="shared" si="13"/>
        <v>4</v>
      </c>
      <c r="Q94" s="13"/>
      <c r="R94" s="13">
        <f t="shared" si="14"/>
        <v>4</v>
      </c>
      <c r="S94" s="13"/>
      <c r="T94" s="13">
        <f t="shared" si="15"/>
        <v>4</v>
      </c>
      <c r="U94" s="12"/>
      <c r="V94" s="12"/>
      <c r="W94" s="113"/>
      <c r="X94" s="114">
        <f t="shared" si="17"/>
        <v>13.666666666666666</v>
      </c>
      <c r="Y94" s="115">
        <f t="shared" si="16"/>
        <v>16</v>
      </c>
      <c r="Z94" s="116"/>
      <c r="AA94" s="116"/>
    </row>
    <row r="95" spans="1:27" s="116" customFormat="1" ht="21">
      <c r="A95" s="14">
        <v>84</v>
      </c>
      <c r="B95" s="108" t="s">
        <v>76</v>
      </c>
      <c r="C95" s="11" t="s">
        <v>77</v>
      </c>
      <c r="D95" s="109" t="s">
        <v>15</v>
      </c>
      <c r="E95" s="13" t="s">
        <v>78</v>
      </c>
      <c r="F95" s="110">
        <v>7500</v>
      </c>
      <c r="G95" s="110">
        <v>6360</v>
      </c>
      <c r="H95" s="110">
        <v>7140</v>
      </c>
      <c r="I95" s="13">
        <f>SUM(X95,((X95*10)/100))</f>
        <v>7700</v>
      </c>
      <c r="J95" s="13">
        <v>40</v>
      </c>
      <c r="K95" s="13">
        <f t="shared" si="8"/>
        <v>7660</v>
      </c>
      <c r="L95" s="111">
        <v>13.9</v>
      </c>
      <c r="M95" s="13">
        <f t="shared" si="9"/>
        <v>106474</v>
      </c>
      <c r="N95" s="13">
        <f t="shared" si="12"/>
        <v>1915</v>
      </c>
      <c r="O95" s="13"/>
      <c r="P95" s="13">
        <f t="shared" si="13"/>
        <v>1915</v>
      </c>
      <c r="Q95" s="13"/>
      <c r="R95" s="13">
        <f t="shared" si="14"/>
        <v>1915</v>
      </c>
      <c r="S95" s="13"/>
      <c r="T95" s="13">
        <f t="shared" si="15"/>
        <v>1915</v>
      </c>
      <c r="U95" s="112"/>
      <c r="V95" s="112"/>
      <c r="W95" s="113"/>
      <c r="X95" s="114">
        <f t="shared" si="17"/>
        <v>7000</v>
      </c>
      <c r="Y95" s="115">
        <f t="shared" si="16"/>
        <v>7660</v>
      </c>
      <c r="Z95" s="102"/>
      <c r="AA95" s="102"/>
    </row>
    <row r="96" spans="1:30" s="116" customFormat="1" ht="21">
      <c r="A96" s="14">
        <v>85</v>
      </c>
      <c r="B96" s="14" t="s">
        <v>79</v>
      </c>
      <c r="C96" s="11" t="s">
        <v>80</v>
      </c>
      <c r="D96" s="11" t="s">
        <v>3</v>
      </c>
      <c r="E96" s="13" t="s">
        <v>81</v>
      </c>
      <c r="F96" s="110">
        <v>6050</v>
      </c>
      <c r="G96" s="110">
        <v>2120</v>
      </c>
      <c r="H96" s="110">
        <v>1970</v>
      </c>
      <c r="I96" s="13">
        <v>3720</v>
      </c>
      <c r="J96" s="13">
        <v>860</v>
      </c>
      <c r="K96" s="13">
        <f t="shared" si="8"/>
        <v>2860</v>
      </c>
      <c r="L96" s="111">
        <v>7.8</v>
      </c>
      <c r="M96" s="13">
        <f t="shared" si="9"/>
        <v>22308</v>
      </c>
      <c r="N96" s="13">
        <f t="shared" si="12"/>
        <v>715</v>
      </c>
      <c r="O96" s="13"/>
      <c r="P96" s="13">
        <f t="shared" si="13"/>
        <v>715</v>
      </c>
      <c r="Q96" s="13"/>
      <c r="R96" s="13">
        <f t="shared" si="14"/>
        <v>715</v>
      </c>
      <c r="S96" s="13"/>
      <c r="T96" s="13">
        <f t="shared" si="15"/>
        <v>715</v>
      </c>
      <c r="U96" s="12"/>
      <c r="V96" s="12"/>
      <c r="W96" s="113"/>
      <c r="X96" s="114">
        <f t="shared" si="17"/>
        <v>3380</v>
      </c>
      <c r="Y96" s="115">
        <f t="shared" si="16"/>
        <v>2860</v>
      </c>
      <c r="AB96" s="102"/>
      <c r="AC96" s="102"/>
      <c r="AD96" s="102"/>
    </row>
    <row r="97" spans="1:30" s="116" customFormat="1" ht="21">
      <c r="A97" s="14">
        <v>86</v>
      </c>
      <c r="B97" s="14" t="s">
        <v>277</v>
      </c>
      <c r="C97" s="11" t="s">
        <v>80</v>
      </c>
      <c r="D97" s="11" t="s">
        <v>3</v>
      </c>
      <c r="E97" s="13" t="s">
        <v>81</v>
      </c>
      <c r="F97" s="110">
        <v>1950</v>
      </c>
      <c r="G97" s="110">
        <v>1400</v>
      </c>
      <c r="H97" s="110">
        <v>1000</v>
      </c>
      <c r="I97" s="13">
        <v>1600</v>
      </c>
      <c r="J97" s="13">
        <v>200</v>
      </c>
      <c r="K97" s="13">
        <f t="shared" si="8"/>
        <v>1400</v>
      </c>
      <c r="L97" s="111">
        <v>11.2</v>
      </c>
      <c r="M97" s="13">
        <f t="shared" si="9"/>
        <v>15679.999999999998</v>
      </c>
      <c r="N97" s="13">
        <f t="shared" si="12"/>
        <v>350</v>
      </c>
      <c r="O97" s="13"/>
      <c r="P97" s="13">
        <f t="shared" si="13"/>
        <v>350</v>
      </c>
      <c r="Q97" s="13"/>
      <c r="R97" s="13">
        <f t="shared" si="14"/>
        <v>350</v>
      </c>
      <c r="S97" s="13"/>
      <c r="T97" s="13">
        <f t="shared" si="15"/>
        <v>350</v>
      </c>
      <c r="U97" s="12"/>
      <c r="V97" s="12"/>
      <c r="W97" s="113"/>
      <c r="X97" s="114">
        <f t="shared" si="17"/>
        <v>1450</v>
      </c>
      <c r="Y97" s="115">
        <f t="shared" si="16"/>
        <v>1400</v>
      </c>
      <c r="AB97" s="102"/>
      <c r="AC97" s="102"/>
      <c r="AD97" s="102"/>
    </row>
    <row r="98" spans="1:30" s="116" customFormat="1" ht="21">
      <c r="A98" s="14">
        <v>87</v>
      </c>
      <c r="B98" s="14" t="s">
        <v>227</v>
      </c>
      <c r="C98" s="11" t="s">
        <v>84</v>
      </c>
      <c r="D98" s="11" t="s">
        <v>3</v>
      </c>
      <c r="E98" s="13" t="s">
        <v>81</v>
      </c>
      <c r="F98" s="110">
        <v>2000</v>
      </c>
      <c r="G98" s="110">
        <v>1800</v>
      </c>
      <c r="H98" s="110">
        <v>1050</v>
      </c>
      <c r="I98" s="13">
        <v>1150</v>
      </c>
      <c r="J98" s="13">
        <v>150</v>
      </c>
      <c r="K98" s="13">
        <f t="shared" si="8"/>
        <v>1000</v>
      </c>
      <c r="L98" s="111">
        <v>11</v>
      </c>
      <c r="M98" s="13">
        <f t="shared" si="9"/>
        <v>11000</v>
      </c>
      <c r="N98" s="13">
        <v>500</v>
      </c>
      <c r="O98" s="13"/>
      <c r="P98" s="13">
        <v>0</v>
      </c>
      <c r="Q98" s="13"/>
      <c r="R98" s="13">
        <v>500</v>
      </c>
      <c r="S98" s="13"/>
      <c r="T98" s="13">
        <v>0</v>
      </c>
      <c r="U98" s="12"/>
      <c r="V98" s="12"/>
      <c r="W98" s="113"/>
      <c r="X98" s="114">
        <f t="shared" si="17"/>
        <v>1616.6666666666667</v>
      </c>
      <c r="Y98" s="115">
        <f t="shared" si="16"/>
        <v>1000</v>
      </c>
      <c r="Z98" s="102"/>
      <c r="AA98" s="102"/>
      <c r="AB98" s="102"/>
      <c r="AC98" s="102"/>
      <c r="AD98" s="102"/>
    </row>
    <row r="99" spans="1:25" ht="21">
      <c r="A99" s="14">
        <v>88</v>
      </c>
      <c r="B99" s="14" t="s">
        <v>83</v>
      </c>
      <c r="C99" s="11" t="s">
        <v>84</v>
      </c>
      <c r="D99" s="11" t="s">
        <v>3</v>
      </c>
      <c r="E99" s="13" t="s">
        <v>81</v>
      </c>
      <c r="F99" s="110">
        <v>4700</v>
      </c>
      <c r="G99" s="110">
        <v>5100</v>
      </c>
      <c r="H99" s="110">
        <v>5610</v>
      </c>
      <c r="I99" s="13">
        <v>5660</v>
      </c>
      <c r="J99" s="13">
        <v>340</v>
      </c>
      <c r="K99" s="13">
        <f t="shared" si="8"/>
        <v>5320</v>
      </c>
      <c r="L99" s="111">
        <v>5</v>
      </c>
      <c r="M99" s="13">
        <f t="shared" si="9"/>
        <v>26600</v>
      </c>
      <c r="N99" s="13">
        <f t="shared" si="12"/>
        <v>1330</v>
      </c>
      <c r="O99" s="13"/>
      <c r="P99" s="13">
        <f t="shared" si="13"/>
        <v>1330</v>
      </c>
      <c r="Q99" s="13"/>
      <c r="R99" s="13">
        <f t="shared" si="14"/>
        <v>1330</v>
      </c>
      <c r="S99" s="13"/>
      <c r="T99" s="13">
        <f t="shared" si="15"/>
        <v>1330</v>
      </c>
      <c r="U99" s="12"/>
      <c r="V99" s="12"/>
      <c r="W99" s="113"/>
      <c r="X99" s="114">
        <f t="shared" si="17"/>
        <v>5136.666666666667</v>
      </c>
      <c r="Y99" s="115">
        <f t="shared" si="16"/>
        <v>5320</v>
      </c>
    </row>
    <row r="100" spans="1:25" ht="21">
      <c r="A100" s="14">
        <v>89</v>
      </c>
      <c r="B100" s="14" t="s">
        <v>186</v>
      </c>
      <c r="C100" s="11" t="s">
        <v>80</v>
      </c>
      <c r="D100" s="11" t="s">
        <v>3</v>
      </c>
      <c r="E100" s="13" t="s">
        <v>81</v>
      </c>
      <c r="F100" s="110">
        <v>1850</v>
      </c>
      <c r="G100" s="110">
        <v>1450</v>
      </c>
      <c r="H100" s="110">
        <v>1260</v>
      </c>
      <c r="I100" s="13">
        <f>SUM(X100,((X100*10)/100))</f>
        <v>1672</v>
      </c>
      <c r="J100" s="13">
        <v>940</v>
      </c>
      <c r="K100" s="13">
        <f t="shared" si="8"/>
        <v>732</v>
      </c>
      <c r="L100" s="111">
        <v>14</v>
      </c>
      <c r="M100" s="13">
        <f t="shared" si="9"/>
        <v>10248</v>
      </c>
      <c r="N100" s="13">
        <f t="shared" si="12"/>
        <v>183</v>
      </c>
      <c r="O100" s="13"/>
      <c r="P100" s="13">
        <f t="shared" si="13"/>
        <v>183</v>
      </c>
      <c r="Q100" s="13"/>
      <c r="R100" s="13">
        <f t="shared" si="14"/>
        <v>183</v>
      </c>
      <c r="S100" s="13"/>
      <c r="T100" s="13">
        <f t="shared" si="15"/>
        <v>183</v>
      </c>
      <c r="U100" s="12"/>
      <c r="V100" s="12"/>
      <c r="W100" s="113"/>
      <c r="X100" s="114">
        <f t="shared" si="17"/>
        <v>1520</v>
      </c>
      <c r="Y100" s="115">
        <f t="shared" si="16"/>
        <v>732</v>
      </c>
    </row>
    <row r="101" spans="1:25" ht="21">
      <c r="A101" s="14">
        <v>90</v>
      </c>
      <c r="B101" s="14" t="s">
        <v>87</v>
      </c>
      <c r="C101" s="11" t="s">
        <v>84</v>
      </c>
      <c r="D101" s="11" t="s">
        <v>3</v>
      </c>
      <c r="E101" s="13" t="s">
        <v>88</v>
      </c>
      <c r="F101" s="110">
        <v>3200</v>
      </c>
      <c r="G101" s="110">
        <v>2170</v>
      </c>
      <c r="H101" s="110">
        <v>2530</v>
      </c>
      <c r="I101" s="13">
        <v>2900</v>
      </c>
      <c r="J101" s="13">
        <v>0</v>
      </c>
      <c r="K101" s="13">
        <f t="shared" si="8"/>
        <v>2900</v>
      </c>
      <c r="L101" s="111">
        <v>5</v>
      </c>
      <c r="M101" s="13">
        <f t="shared" si="9"/>
        <v>14500</v>
      </c>
      <c r="N101" s="13">
        <f t="shared" si="12"/>
        <v>725</v>
      </c>
      <c r="O101" s="13"/>
      <c r="P101" s="13">
        <f t="shared" si="13"/>
        <v>725</v>
      </c>
      <c r="Q101" s="13"/>
      <c r="R101" s="13">
        <f t="shared" si="14"/>
        <v>725</v>
      </c>
      <c r="S101" s="13"/>
      <c r="T101" s="13">
        <f t="shared" si="15"/>
        <v>725</v>
      </c>
      <c r="U101" s="12"/>
      <c r="V101" s="12"/>
      <c r="W101" s="113"/>
      <c r="X101" s="114">
        <f t="shared" si="17"/>
        <v>2633.3333333333335</v>
      </c>
      <c r="Y101" s="115">
        <f t="shared" si="16"/>
        <v>2900</v>
      </c>
    </row>
    <row r="102" spans="1:25" ht="21">
      <c r="A102" s="14">
        <v>91</v>
      </c>
      <c r="B102" s="14" t="s">
        <v>89</v>
      </c>
      <c r="C102" s="11" t="s">
        <v>80</v>
      </c>
      <c r="D102" s="11" t="s">
        <v>3</v>
      </c>
      <c r="E102" s="13" t="s">
        <v>81</v>
      </c>
      <c r="F102" s="110">
        <v>900</v>
      </c>
      <c r="G102" s="110">
        <v>360</v>
      </c>
      <c r="H102" s="110">
        <v>540</v>
      </c>
      <c r="I102" s="13">
        <f>SUM(X102,((X102*10)/100))</f>
        <v>660</v>
      </c>
      <c r="J102" s="13">
        <v>300</v>
      </c>
      <c r="K102" s="13">
        <f t="shared" si="8"/>
        <v>360</v>
      </c>
      <c r="L102" s="111">
        <v>12</v>
      </c>
      <c r="M102" s="13">
        <f t="shared" si="9"/>
        <v>4320</v>
      </c>
      <c r="N102" s="13">
        <f t="shared" si="12"/>
        <v>90</v>
      </c>
      <c r="O102" s="13"/>
      <c r="P102" s="13">
        <f t="shared" si="13"/>
        <v>90</v>
      </c>
      <c r="Q102" s="13"/>
      <c r="R102" s="13">
        <f t="shared" si="14"/>
        <v>90</v>
      </c>
      <c r="S102" s="13"/>
      <c r="T102" s="13">
        <f t="shared" si="15"/>
        <v>90</v>
      </c>
      <c r="U102" s="12"/>
      <c r="V102" s="12"/>
      <c r="W102" s="113"/>
      <c r="X102" s="114">
        <f t="shared" si="17"/>
        <v>600</v>
      </c>
      <c r="Y102" s="115">
        <f t="shared" si="16"/>
        <v>360</v>
      </c>
    </row>
    <row r="103" spans="1:25" ht="21">
      <c r="A103" s="14">
        <v>92</v>
      </c>
      <c r="B103" s="14" t="s">
        <v>90</v>
      </c>
      <c r="C103" s="11" t="s">
        <v>84</v>
      </c>
      <c r="D103" s="11" t="s">
        <v>3</v>
      </c>
      <c r="E103" s="13" t="s">
        <v>91</v>
      </c>
      <c r="F103" s="110">
        <v>1584</v>
      </c>
      <c r="G103" s="110">
        <v>120</v>
      </c>
      <c r="H103" s="110">
        <v>120</v>
      </c>
      <c r="I103" s="13">
        <v>240</v>
      </c>
      <c r="J103" s="13">
        <v>0</v>
      </c>
      <c r="K103" s="13">
        <f t="shared" si="8"/>
        <v>240</v>
      </c>
      <c r="L103" s="111">
        <v>38</v>
      </c>
      <c r="M103" s="13">
        <f t="shared" si="9"/>
        <v>9120</v>
      </c>
      <c r="N103" s="13">
        <v>120</v>
      </c>
      <c r="O103" s="13"/>
      <c r="P103" s="13">
        <v>0</v>
      </c>
      <c r="Q103" s="13"/>
      <c r="R103" s="13">
        <v>120</v>
      </c>
      <c r="S103" s="13"/>
      <c r="T103" s="13">
        <v>0</v>
      </c>
      <c r="U103" s="12"/>
      <c r="V103" s="12"/>
      <c r="W103" s="113"/>
      <c r="X103" s="114">
        <f t="shared" si="17"/>
        <v>608</v>
      </c>
      <c r="Y103" s="115">
        <f t="shared" si="16"/>
        <v>240</v>
      </c>
    </row>
    <row r="104" spans="1:30" ht="21">
      <c r="A104" s="14">
        <v>93</v>
      </c>
      <c r="B104" s="14" t="s">
        <v>357</v>
      </c>
      <c r="C104" s="11" t="s">
        <v>84</v>
      </c>
      <c r="D104" s="11" t="s">
        <v>3</v>
      </c>
      <c r="E104" s="13" t="s">
        <v>81</v>
      </c>
      <c r="F104" s="110">
        <v>10550</v>
      </c>
      <c r="G104" s="110">
        <v>8750</v>
      </c>
      <c r="H104" s="110">
        <v>9220</v>
      </c>
      <c r="I104" s="13">
        <v>10080</v>
      </c>
      <c r="J104" s="13">
        <v>2080</v>
      </c>
      <c r="K104" s="13">
        <f>I104-J104</f>
        <v>8000</v>
      </c>
      <c r="L104" s="111">
        <v>9</v>
      </c>
      <c r="M104" s="13">
        <f>K104*L104</f>
        <v>72000</v>
      </c>
      <c r="N104" s="13">
        <f>K104/4</f>
        <v>2000</v>
      </c>
      <c r="O104" s="13"/>
      <c r="P104" s="13">
        <f>K104/4</f>
        <v>2000</v>
      </c>
      <c r="Q104" s="13"/>
      <c r="R104" s="13">
        <f>K104/4</f>
        <v>2000</v>
      </c>
      <c r="S104" s="13"/>
      <c r="T104" s="13">
        <f>K104/4</f>
        <v>2000</v>
      </c>
      <c r="U104" s="112"/>
      <c r="V104" s="112"/>
      <c r="W104" s="113"/>
      <c r="X104" s="114">
        <f>(SUM(F104,G104,H104))/3</f>
        <v>9506.666666666666</v>
      </c>
      <c r="Y104" s="115">
        <f>I104-J104</f>
        <v>8000</v>
      </c>
      <c r="Z104" s="116"/>
      <c r="AA104" s="116"/>
      <c r="AB104" s="116"/>
      <c r="AC104" s="116"/>
      <c r="AD104" s="116"/>
    </row>
    <row r="105" spans="1:25" s="119" customFormat="1" ht="21">
      <c r="A105" s="14">
        <v>94</v>
      </c>
      <c r="B105" s="129" t="s">
        <v>228</v>
      </c>
      <c r="C105" s="11" t="s">
        <v>84</v>
      </c>
      <c r="D105" s="130" t="s">
        <v>15</v>
      </c>
      <c r="E105" s="13" t="s">
        <v>229</v>
      </c>
      <c r="F105" s="110">
        <v>888</v>
      </c>
      <c r="G105" s="110">
        <v>1328</v>
      </c>
      <c r="H105" s="110">
        <v>142</v>
      </c>
      <c r="I105" s="13">
        <v>864</v>
      </c>
      <c r="J105" s="13">
        <v>0</v>
      </c>
      <c r="K105" s="131">
        <f>I105-J105</f>
        <v>864</v>
      </c>
      <c r="L105" s="111">
        <v>12</v>
      </c>
      <c r="M105" s="13">
        <f>K105*L105</f>
        <v>10368</v>
      </c>
      <c r="N105" s="13">
        <f>K105/4</f>
        <v>216</v>
      </c>
      <c r="O105" s="13"/>
      <c r="P105" s="13">
        <f>K105/4</f>
        <v>216</v>
      </c>
      <c r="Q105" s="13"/>
      <c r="R105" s="13">
        <f>K105/4</f>
        <v>216</v>
      </c>
      <c r="S105" s="13"/>
      <c r="T105" s="13">
        <f>K105/4</f>
        <v>216</v>
      </c>
      <c r="U105" s="117"/>
      <c r="V105" s="117"/>
      <c r="W105" s="113"/>
      <c r="X105" s="118">
        <f>(SUM(F105,G105,H105))/3</f>
        <v>786</v>
      </c>
      <c r="Y105" s="132">
        <f>I105-J105</f>
        <v>864</v>
      </c>
    </row>
    <row r="106" spans="1:25" ht="21">
      <c r="A106" s="14">
        <v>95</v>
      </c>
      <c r="B106" s="14" t="s">
        <v>92</v>
      </c>
      <c r="C106" s="11" t="s">
        <v>84</v>
      </c>
      <c r="D106" s="11" t="s">
        <v>3</v>
      </c>
      <c r="E106" s="13" t="s">
        <v>88</v>
      </c>
      <c r="F106" s="110">
        <v>300</v>
      </c>
      <c r="G106" s="110">
        <v>400</v>
      </c>
      <c r="H106" s="110">
        <v>250</v>
      </c>
      <c r="I106" s="13">
        <v>350</v>
      </c>
      <c r="J106" s="13">
        <v>250</v>
      </c>
      <c r="K106" s="13">
        <f>I106-J106</f>
        <v>100</v>
      </c>
      <c r="L106" s="111">
        <v>8</v>
      </c>
      <c r="M106" s="13">
        <f>K106*L106</f>
        <v>800</v>
      </c>
      <c r="N106" s="13">
        <f>K106/4</f>
        <v>25</v>
      </c>
      <c r="O106" s="13"/>
      <c r="P106" s="13">
        <f>K106/4</f>
        <v>25</v>
      </c>
      <c r="Q106" s="13"/>
      <c r="R106" s="13">
        <f>K106/4</f>
        <v>25</v>
      </c>
      <c r="S106" s="13"/>
      <c r="T106" s="13">
        <f>K106/4</f>
        <v>25</v>
      </c>
      <c r="U106" s="12"/>
      <c r="V106" s="12"/>
      <c r="W106" s="113"/>
      <c r="X106" s="114">
        <f>(SUM(F106,G106,H106))/3</f>
        <v>316.6666666666667</v>
      </c>
      <c r="Y106" s="115">
        <f>I106-J106</f>
        <v>100</v>
      </c>
    </row>
    <row r="107" spans="1:25" ht="21">
      <c r="A107" s="14">
        <v>96</v>
      </c>
      <c r="B107" s="14" t="s">
        <v>215</v>
      </c>
      <c r="C107" s="11" t="s">
        <v>84</v>
      </c>
      <c r="D107" s="11" t="s">
        <v>3</v>
      </c>
      <c r="E107" s="13" t="s">
        <v>81</v>
      </c>
      <c r="F107" s="110">
        <v>180</v>
      </c>
      <c r="G107" s="110">
        <v>100</v>
      </c>
      <c r="H107" s="110">
        <v>340</v>
      </c>
      <c r="I107" s="13">
        <v>400</v>
      </c>
      <c r="J107" s="13">
        <v>0</v>
      </c>
      <c r="K107" s="13">
        <f>I107-J107</f>
        <v>400</v>
      </c>
      <c r="L107" s="111">
        <v>10</v>
      </c>
      <c r="M107" s="13">
        <f>K107*L107</f>
        <v>4000</v>
      </c>
      <c r="N107" s="13">
        <f>K107/4</f>
        <v>100</v>
      </c>
      <c r="O107" s="13"/>
      <c r="P107" s="13">
        <f>K107/4</f>
        <v>100</v>
      </c>
      <c r="Q107" s="13"/>
      <c r="R107" s="13">
        <f>K107/4</f>
        <v>100</v>
      </c>
      <c r="S107" s="13"/>
      <c r="T107" s="13">
        <f>K107/4</f>
        <v>100</v>
      </c>
      <c r="U107" s="12"/>
      <c r="V107" s="12"/>
      <c r="W107" s="113"/>
      <c r="X107" s="114">
        <f>(SUM(F107,G107,H107))/3</f>
        <v>206.66666666666666</v>
      </c>
      <c r="Y107" s="115">
        <f>I107-J107</f>
        <v>400</v>
      </c>
    </row>
    <row r="108" spans="1:21" s="60" customFormat="1" ht="21">
      <c r="A108" s="57"/>
      <c r="B108" s="57" t="s">
        <v>500</v>
      </c>
      <c r="C108" s="58"/>
      <c r="D108" s="58"/>
      <c r="E108" s="59"/>
      <c r="G108" s="57" t="s">
        <v>501</v>
      </c>
      <c r="H108" s="57"/>
      <c r="I108" s="57"/>
      <c r="J108" s="57"/>
      <c r="K108" s="61"/>
      <c r="L108" s="58"/>
      <c r="M108" s="57"/>
      <c r="N108" s="57" t="s">
        <v>502</v>
      </c>
      <c r="O108" s="57"/>
      <c r="P108" s="57"/>
      <c r="Q108" s="57"/>
      <c r="R108" s="57"/>
      <c r="U108" s="57"/>
    </row>
    <row r="109" spans="1:21" s="60" customFormat="1" ht="21">
      <c r="A109" s="57"/>
      <c r="B109" s="57" t="s">
        <v>503</v>
      </c>
      <c r="C109" s="58"/>
      <c r="D109" s="58"/>
      <c r="E109" s="57"/>
      <c r="G109" s="57" t="s">
        <v>504</v>
      </c>
      <c r="H109" s="58"/>
      <c r="I109" s="58"/>
      <c r="J109" s="57"/>
      <c r="K109" s="61"/>
      <c r="L109" s="58"/>
      <c r="M109" s="62"/>
      <c r="N109" s="62" t="s">
        <v>505</v>
      </c>
      <c r="O109" s="62"/>
      <c r="P109" s="62"/>
      <c r="Q109" s="62"/>
      <c r="R109" s="62"/>
      <c r="U109" s="58"/>
    </row>
    <row r="110" spans="1:21" s="60" customFormat="1" ht="21">
      <c r="A110" s="57"/>
      <c r="B110" s="57" t="s">
        <v>506</v>
      </c>
      <c r="C110" s="58"/>
      <c r="D110" s="58"/>
      <c r="E110" s="57"/>
      <c r="G110" s="57" t="s">
        <v>507</v>
      </c>
      <c r="H110" s="58"/>
      <c r="I110" s="58"/>
      <c r="J110" s="57"/>
      <c r="K110" s="61"/>
      <c r="L110" s="58"/>
      <c r="M110" s="57"/>
      <c r="N110" s="57" t="s">
        <v>508</v>
      </c>
      <c r="O110" s="58"/>
      <c r="P110" s="58"/>
      <c r="Q110" s="57"/>
      <c r="R110" s="57"/>
      <c r="U110" s="58"/>
    </row>
    <row r="111" spans="1:21" s="60" customFormat="1" ht="21">
      <c r="A111" s="57"/>
      <c r="B111" s="57" t="s">
        <v>511</v>
      </c>
      <c r="C111" s="58"/>
      <c r="D111" s="58"/>
      <c r="E111" s="59"/>
      <c r="G111" s="57" t="s">
        <v>509</v>
      </c>
      <c r="H111" s="58"/>
      <c r="I111" s="58"/>
      <c r="J111" s="57"/>
      <c r="K111" s="61"/>
      <c r="L111" s="58"/>
      <c r="M111" s="57"/>
      <c r="N111" s="57" t="s">
        <v>510</v>
      </c>
      <c r="O111" s="58"/>
      <c r="P111" s="58"/>
      <c r="Q111" s="57"/>
      <c r="R111" s="57"/>
      <c r="U111" s="58"/>
    </row>
    <row r="112" spans="1:25" ht="21">
      <c r="A112" s="14">
        <v>97</v>
      </c>
      <c r="B112" s="14" t="s">
        <v>216</v>
      </c>
      <c r="C112" s="11" t="s">
        <v>84</v>
      </c>
      <c r="D112" s="11" t="s">
        <v>3</v>
      </c>
      <c r="E112" s="13" t="s">
        <v>217</v>
      </c>
      <c r="F112" s="110">
        <v>252</v>
      </c>
      <c r="G112" s="110">
        <v>84</v>
      </c>
      <c r="H112" s="110">
        <v>64</v>
      </c>
      <c r="I112" s="13">
        <v>80</v>
      </c>
      <c r="J112" s="13">
        <v>0</v>
      </c>
      <c r="K112" s="13">
        <f aca="true" t="shared" si="18" ref="K112:K123">I112-J112</f>
        <v>80</v>
      </c>
      <c r="L112" s="111">
        <v>42.8</v>
      </c>
      <c r="M112" s="13">
        <f t="shared" si="9"/>
        <v>3424</v>
      </c>
      <c r="N112" s="13">
        <f t="shared" si="12"/>
        <v>20</v>
      </c>
      <c r="O112" s="13"/>
      <c r="P112" s="13">
        <f t="shared" si="13"/>
        <v>20</v>
      </c>
      <c r="Q112" s="13"/>
      <c r="R112" s="13">
        <f t="shared" si="14"/>
        <v>20</v>
      </c>
      <c r="S112" s="13"/>
      <c r="T112" s="13">
        <f t="shared" si="15"/>
        <v>20</v>
      </c>
      <c r="U112" s="12"/>
      <c r="V112" s="12"/>
      <c r="W112" s="113"/>
      <c r="X112" s="114">
        <f t="shared" si="17"/>
        <v>133.33333333333334</v>
      </c>
      <c r="Y112" s="115">
        <f t="shared" si="16"/>
        <v>80</v>
      </c>
    </row>
    <row r="113" spans="1:25" ht="21">
      <c r="A113" s="14">
        <v>98</v>
      </c>
      <c r="B113" s="14" t="s">
        <v>85</v>
      </c>
      <c r="C113" s="11" t="s">
        <v>82</v>
      </c>
      <c r="D113" s="11" t="s">
        <v>3</v>
      </c>
      <c r="E113" s="13" t="s">
        <v>86</v>
      </c>
      <c r="F113" s="110">
        <v>3580</v>
      </c>
      <c r="G113" s="110">
        <v>3482</v>
      </c>
      <c r="H113" s="110">
        <v>5038</v>
      </c>
      <c r="I113" s="13">
        <v>5800</v>
      </c>
      <c r="J113" s="13">
        <v>800</v>
      </c>
      <c r="K113" s="13">
        <f t="shared" si="18"/>
        <v>5000</v>
      </c>
      <c r="L113" s="111">
        <v>10</v>
      </c>
      <c r="M113" s="13">
        <f t="shared" si="9"/>
        <v>50000</v>
      </c>
      <c r="N113" s="13">
        <f t="shared" si="12"/>
        <v>1250</v>
      </c>
      <c r="O113" s="13"/>
      <c r="P113" s="13">
        <f t="shared" si="13"/>
        <v>1250</v>
      </c>
      <c r="Q113" s="13"/>
      <c r="R113" s="13">
        <f t="shared" si="14"/>
        <v>1250</v>
      </c>
      <c r="S113" s="13"/>
      <c r="T113" s="13">
        <f t="shared" si="15"/>
        <v>1250</v>
      </c>
      <c r="U113" s="12"/>
      <c r="V113" s="12"/>
      <c r="W113" s="113"/>
      <c r="X113" s="114">
        <f t="shared" si="17"/>
        <v>4033.3333333333335</v>
      </c>
      <c r="Y113" s="115">
        <f t="shared" si="16"/>
        <v>5000</v>
      </c>
    </row>
    <row r="114" spans="1:30" ht="21">
      <c r="A114" s="14">
        <v>99</v>
      </c>
      <c r="B114" s="14" t="s">
        <v>93</v>
      </c>
      <c r="C114" s="11" t="s">
        <v>77</v>
      </c>
      <c r="D114" s="11" t="s">
        <v>3</v>
      </c>
      <c r="E114" s="13" t="s">
        <v>78</v>
      </c>
      <c r="F114" s="110">
        <v>876</v>
      </c>
      <c r="G114" s="110">
        <v>520</v>
      </c>
      <c r="H114" s="110">
        <v>1245</v>
      </c>
      <c r="I114" s="13">
        <v>1367</v>
      </c>
      <c r="J114" s="13">
        <v>167</v>
      </c>
      <c r="K114" s="13">
        <f t="shared" si="18"/>
        <v>1200</v>
      </c>
      <c r="L114" s="111">
        <v>15</v>
      </c>
      <c r="M114" s="13">
        <f t="shared" si="9"/>
        <v>18000</v>
      </c>
      <c r="N114" s="13">
        <f t="shared" si="12"/>
        <v>300</v>
      </c>
      <c r="O114" s="13"/>
      <c r="P114" s="13">
        <f t="shared" si="13"/>
        <v>300</v>
      </c>
      <c r="Q114" s="13"/>
      <c r="R114" s="13">
        <f t="shared" si="14"/>
        <v>300</v>
      </c>
      <c r="S114" s="13"/>
      <c r="T114" s="13">
        <f t="shared" si="15"/>
        <v>300</v>
      </c>
      <c r="U114" s="12"/>
      <c r="V114" s="12"/>
      <c r="W114" s="113"/>
      <c r="X114" s="114">
        <f t="shared" si="17"/>
        <v>880.3333333333334</v>
      </c>
      <c r="Y114" s="115">
        <f t="shared" si="16"/>
        <v>1200</v>
      </c>
      <c r="AA114" s="116"/>
      <c r="AB114" s="116"/>
      <c r="AC114" s="116"/>
      <c r="AD114" s="116"/>
    </row>
    <row r="115" spans="1:25" s="139" customFormat="1" ht="21">
      <c r="A115" s="14">
        <v>100</v>
      </c>
      <c r="B115" s="133" t="s">
        <v>274</v>
      </c>
      <c r="C115" s="134" t="s">
        <v>84</v>
      </c>
      <c r="D115" s="134" t="s">
        <v>3</v>
      </c>
      <c r="E115" s="110" t="s">
        <v>81</v>
      </c>
      <c r="F115" s="110">
        <v>70</v>
      </c>
      <c r="G115" s="110">
        <v>29</v>
      </c>
      <c r="H115" s="110">
        <v>30</v>
      </c>
      <c r="I115" s="13">
        <v>50</v>
      </c>
      <c r="J115" s="110">
        <v>0</v>
      </c>
      <c r="K115" s="110">
        <f t="shared" si="18"/>
        <v>50</v>
      </c>
      <c r="L115" s="135">
        <v>35</v>
      </c>
      <c r="M115" s="110">
        <f aca="true" t="shared" si="19" ref="M115:M214">K115*L115</f>
        <v>1750</v>
      </c>
      <c r="N115" s="13">
        <f t="shared" si="12"/>
        <v>12.5</v>
      </c>
      <c r="O115" s="110"/>
      <c r="P115" s="13">
        <f t="shared" si="13"/>
        <v>12.5</v>
      </c>
      <c r="Q115" s="110"/>
      <c r="R115" s="13">
        <f t="shared" si="14"/>
        <v>12.5</v>
      </c>
      <c r="S115" s="110"/>
      <c r="T115" s="13">
        <f t="shared" si="15"/>
        <v>12.5</v>
      </c>
      <c r="U115" s="106"/>
      <c r="V115" s="106"/>
      <c r="W115" s="136"/>
      <c r="X115" s="137">
        <f t="shared" si="17"/>
        <v>43</v>
      </c>
      <c r="Y115" s="138">
        <f aca="true" t="shared" si="20" ref="Y115:Y123">I115-J115</f>
        <v>50</v>
      </c>
    </row>
    <row r="116" spans="1:25" ht="21">
      <c r="A116" s="14">
        <v>101</v>
      </c>
      <c r="B116" s="14" t="s">
        <v>262</v>
      </c>
      <c r="C116" s="11" t="s">
        <v>12</v>
      </c>
      <c r="D116" s="11" t="s">
        <v>3</v>
      </c>
      <c r="E116" s="13" t="s">
        <v>23</v>
      </c>
      <c r="F116" s="110">
        <v>430</v>
      </c>
      <c r="G116" s="110">
        <v>522</v>
      </c>
      <c r="H116" s="110">
        <v>561</v>
      </c>
      <c r="I116" s="13">
        <v>575</v>
      </c>
      <c r="J116" s="13">
        <v>15</v>
      </c>
      <c r="K116" s="13">
        <f t="shared" si="18"/>
        <v>560</v>
      </c>
      <c r="L116" s="111">
        <v>139.1</v>
      </c>
      <c r="M116" s="13">
        <f t="shared" si="19"/>
        <v>77896</v>
      </c>
      <c r="N116" s="13">
        <f t="shared" si="12"/>
        <v>140</v>
      </c>
      <c r="O116" s="13"/>
      <c r="P116" s="13">
        <f t="shared" si="13"/>
        <v>140</v>
      </c>
      <c r="Q116" s="13"/>
      <c r="R116" s="13">
        <f t="shared" si="14"/>
        <v>140</v>
      </c>
      <c r="S116" s="13"/>
      <c r="T116" s="13">
        <f t="shared" si="15"/>
        <v>140</v>
      </c>
      <c r="U116" s="12"/>
      <c r="V116" s="12"/>
      <c r="W116" s="113"/>
      <c r="X116" s="114">
        <f t="shared" si="17"/>
        <v>504.3333333333333</v>
      </c>
      <c r="Y116" s="115">
        <f t="shared" si="20"/>
        <v>560</v>
      </c>
    </row>
    <row r="117" spans="1:26" ht="21">
      <c r="A117" s="14">
        <v>102</v>
      </c>
      <c r="B117" s="14" t="s">
        <v>94</v>
      </c>
      <c r="C117" s="11" t="s">
        <v>84</v>
      </c>
      <c r="D117" s="11" t="s">
        <v>3</v>
      </c>
      <c r="E117" s="13" t="s">
        <v>81</v>
      </c>
      <c r="F117" s="110">
        <v>16250</v>
      </c>
      <c r="G117" s="110">
        <v>15100</v>
      </c>
      <c r="H117" s="110">
        <v>15190</v>
      </c>
      <c r="I117" s="13">
        <v>18000</v>
      </c>
      <c r="J117" s="13">
        <v>1460</v>
      </c>
      <c r="K117" s="13">
        <f t="shared" si="18"/>
        <v>16540</v>
      </c>
      <c r="L117" s="111">
        <v>6.95</v>
      </c>
      <c r="M117" s="13">
        <f t="shared" si="19"/>
        <v>114953</v>
      </c>
      <c r="N117" s="13">
        <f t="shared" si="12"/>
        <v>4135</v>
      </c>
      <c r="O117" s="13"/>
      <c r="P117" s="13">
        <f t="shared" si="13"/>
        <v>4135</v>
      </c>
      <c r="Q117" s="13"/>
      <c r="R117" s="13">
        <f t="shared" si="14"/>
        <v>4135</v>
      </c>
      <c r="S117" s="13"/>
      <c r="T117" s="13">
        <f t="shared" si="15"/>
        <v>4135</v>
      </c>
      <c r="U117" s="12"/>
      <c r="V117" s="12"/>
      <c r="W117" s="113"/>
      <c r="X117" s="114">
        <f t="shared" si="17"/>
        <v>15513.333333333334</v>
      </c>
      <c r="Y117" s="115">
        <f t="shared" si="20"/>
        <v>16540</v>
      </c>
      <c r="Z117" s="140"/>
    </row>
    <row r="118" spans="1:30" s="140" customFormat="1" ht="21">
      <c r="A118" s="14">
        <v>103</v>
      </c>
      <c r="B118" s="141" t="s">
        <v>224</v>
      </c>
      <c r="C118" s="142" t="s">
        <v>84</v>
      </c>
      <c r="D118" s="142" t="s">
        <v>3</v>
      </c>
      <c r="E118" s="143" t="s">
        <v>78</v>
      </c>
      <c r="F118" s="110">
        <v>175</v>
      </c>
      <c r="G118" s="110">
        <v>166</v>
      </c>
      <c r="H118" s="110">
        <v>229</v>
      </c>
      <c r="I118" s="13">
        <v>249</v>
      </c>
      <c r="J118" s="143">
        <v>69</v>
      </c>
      <c r="K118" s="13">
        <f t="shared" si="18"/>
        <v>180</v>
      </c>
      <c r="L118" s="144">
        <v>55</v>
      </c>
      <c r="M118" s="13">
        <f t="shared" si="19"/>
        <v>9900</v>
      </c>
      <c r="N118" s="13">
        <f t="shared" si="12"/>
        <v>45</v>
      </c>
      <c r="O118" s="143"/>
      <c r="P118" s="13">
        <f t="shared" si="13"/>
        <v>45</v>
      </c>
      <c r="Q118" s="143"/>
      <c r="R118" s="13">
        <f t="shared" si="14"/>
        <v>45</v>
      </c>
      <c r="S118" s="143"/>
      <c r="T118" s="13">
        <f t="shared" si="15"/>
        <v>45</v>
      </c>
      <c r="U118" s="145"/>
      <c r="V118" s="145"/>
      <c r="W118" s="113"/>
      <c r="X118" s="114">
        <f aca="true" t="shared" si="21" ref="X118:X123">(SUM(F118,G118,H118))/3</f>
        <v>190</v>
      </c>
      <c r="Y118" s="115">
        <f t="shared" si="20"/>
        <v>180</v>
      </c>
      <c r="Z118" s="116"/>
      <c r="AA118" s="102"/>
      <c r="AB118" s="102"/>
      <c r="AC118" s="102"/>
      <c r="AD118" s="102"/>
    </row>
    <row r="119" spans="1:30" ht="21">
      <c r="A119" s="14">
        <v>104</v>
      </c>
      <c r="B119" s="14" t="s">
        <v>95</v>
      </c>
      <c r="C119" s="11" t="s">
        <v>84</v>
      </c>
      <c r="D119" s="11" t="s">
        <v>3</v>
      </c>
      <c r="E119" s="13" t="s">
        <v>81</v>
      </c>
      <c r="F119" s="110">
        <v>2450</v>
      </c>
      <c r="G119" s="110">
        <v>2070</v>
      </c>
      <c r="H119" s="110">
        <v>2780</v>
      </c>
      <c r="I119" s="13">
        <v>2800</v>
      </c>
      <c r="J119" s="13">
        <v>0</v>
      </c>
      <c r="K119" s="13">
        <f t="shared" si="18"/>
        <v>2800</v>
      </c>
      <c r="L119" s="111">
        <v>8</v>
      </c>
      <c r="M119" s="13">
        <f t="shared" si="19"/>
        <v>22400</v>
      </c>
      <c r="N119" s="13">
        <f t="shared" si="12"/>
        <v>700</v>
      </c>
      <c r="O119" s="13"/>
      <c r="P119" s="13">
        <f t="shared" si="13"/>
        <v>700</v>
      </c>
      <c r="Q119" s="13"/>
      <c r="R119" s="13">
        <f t="shared" si="14"/>
        <v>700</v>
      </c>
      <c r="S119" s="13"/>
      <c r="T119" s="13">
        <f t="shared" si="15"/>
        <v>700</v>
      </c>
      <c r="U119" s="12"/>
      <c r="V119" s="12"/>
      <c r="W119" s="113"/>
      <c r="X119" s="114">
        <f t="shared" si="21"/>
        <v>2433.3333333333335</v>
      </c>
      <c r="Y119" s="115">
        <f t="shared" si="20"/>
        <v>2800</v>
      </c>
      <c r="AA119" s="116"/>
      <c r="AB119" s="116"/>
      <c r="AC119" s="116"/>
      <c r="AD119" s="116"/>
    </row>
    <row r="120" spans="1:30" s="116" customFormat="1" ht="21">
      <c r="A120" s="14">
        <v>105</v>
      </c>
      <c r="B120" s="14" t="s">
        <v>230</v>
      </c>
      <c r="C120" s="11" t="s">
        <v>30</v>
      </c>
      <c r="D120" s="11" t="s">
        <v>3</v>
      </c>
      <c r="E120" s="13" t="s">
        <v>212</v>
      </c>
      <c r="F120" s="110">
        <v>0</v>
      </c>
      <c r="G120" s="110">
        <v>3</v>
      </c>
      <c r="H120" s="110">
        <v>110</v>
      </c>
      <c r="I120" s="13">
        <v>120</v>
      </c>
      <c r="J120" s="13">
        <v>0</v>
      </c>
      <c r="K120" s="13">
        <f t="shared" si="18"/>
        <v>120</v>
      </c>
      <c r="L120" s="111">
        <v>120</v>
      </c>
      <c r="M120" s="13">
        <f t="shared" si="19"/>
        <v>14400</v>
      </c>
      <c r="N120" s="13">
        <f t="shared" si="12"/>
        <v>30</v>
      </c>
      <c r="O120" s="13"/>
      <c r="P120" s="13">
        <f t="shared" si="13"/>
        <v>30</v>
      </c>
      <c r="Q120" s="13"/>
      <c r="R120" s="13">
        <f t="shared" si="14"/>
        <v>30</v>
      </c>
      <c r="S120" s="13"/>
      <c r="T120" s="13">
        <f t="shared" si="15"/>
        <v>30</v>
      </c>
      <c r="U120" s="12"/>
      <c r="V120" s="12"/>
      <c r="W120" s="113"/>
      <c r="X120" s="114">
        <f t="shared" si="21"/>
        <v>37.666666666666664</v>
      </c>
      <c r="Y120" s="115">
        <f t="shared" si="20"/>
        <v>120</v>
      </c>
      <c r="Z120" s="102"/>
      <c r="AA120" s="102"/>
      <c r="AB120" s="102"/>
      <c r="AC120" s="102"/>
      <c r="AD120" s="102"/>
    </row>
    <row r="121" spans="1:25" ht="21">
      <c r="A121" s="14">
        <v>106</v>
      </c>
      <c r="B121" s="14" t="s">
        <v>231</v>
      </c>
      <c r="C121" s="11" t="s">
        <v>30</v>
      </c>
      <c r="D121" s="11" t="s">
        <v>3</v>
      </c>
      <c r="E121" s="13" t="s">
        <v>212</v>
      </c>
      <c r="F121" s="110">
        <v>10</v>
      </c>
      <c r="G121" s="110">
        <v>10</v>
      </c>
      <c r="H121" s="110">
        <v>66</v>
      </c>
      <c r="I121" s="13">
        <v>80</v>
      </c>
      <c r="J121" s="13">
        <v>0</v>
      </c>
      <c r="K121" s="13">
        <f t="shared" si="18"/>
        <v>80</v>
      </c>
      <c r="L121" s="111">
        <v>150</v>
      </c>
      <c r="M121" s="13">
        <f t="shared" si="19"/>
        <v>12000</v>
      </c>
      <c r="N121" s="13">
        <f t="shared" si="12"/>
        <v>20</v>
      </c>
      <c r="O121" s="13"/>
      <c r="P121" s="13">
        <f t="shared" si="13"/>
        <v>20</v>
      </c>
      <c r="Q121" s="13"/>
      <c r="R121" s="13">
        <f t="shared" si="14"/>
        <v>20</v>
      </c>
      <c r="S121" s="13"/>
      <c r="T121" s="13">
        <f t="shared" si="15"/>
        <v>20</v>
      </c>
      <c r="U121" s="12"/>
      <c r="V121" s="12"/>
      <c r="W121" s="113"/>
      <c r="X121" s="114">
        <f t="shared" si="21"/>
        <v>28.666666666666668</v>
      </c>
      <c r="Y121" s="115">
        <f t="shared" si="20"/>
        <v>80</v>
      </c>
    </row>
    <row r="122" spans="1:25" ht="21">
      <c r="A122" s="14">
        <v>107</v>
      </c>
      <c r="B122" s="14" t="s">
        <v>278</v>
      </c>
      <c r="C122" s="11" t="s">
        <v>30</v>
      </c>
      <c r="D122" s="11" t="s">
        <v>3</v>
      </c>
      <c r="E122" s="13" t="s">
        <v>42</v>
      </c>
      <c r="F122" s="110">
        <v>3</v>
      </c>
      <c r="G122" s="110">
        <v>3</v>
      </c>
      <c r="H122" s="110">
        <v>6</v>
      </c>
      <c r="I122" s="13">
        <v>12</v>
      </c>
      <c r="J122" s="13">
        <v>0</v>
      </c>
      <c r="K122" s="13">
        <f t="shared" si="18"/>
        <v>12</v>
      </c>
      <c r="L122" s="111">
        <v>125</v>
      </c>
      <c r="M122" s="13">
        <f t="shared" si="19"/>
        <v>1500</v>
      </c>
      <c r="N122" s="13">
        <f t="shared" si="12"/>
        <v>3</v>
      </c>
      <c r="O122" s="13"/>
      <c r="P122" s="13">
        <f t="shared" si="13"/>
        <v>3</v>
      </c>
      <c r="Q122" s="13"/>
      <c r="R122" s="13">
        <f t="shared" si="14"/>
        <v>3</v>
      </c>
      <c r="S122" s="13"/>
      <c r="T122" s="13">
        <f t="shared" si="15"/>
        <v>3</v>
      </c>
      <c r="U122" s="12"/>
      <c r="V122" s="12"/>
      <c r="W122" s="113"/>
      <c r="X122" s="114">
        <f t="shared" si="21"/>
        <v>4</v>
      </c>
      <c r="Y122" s="115">
        <f t="shared" si="20"/>
        <v>12</v>
      </c>
    </row>
    <row r="123" spans="1:25" ht="21">
      <c r="A123" s="14">
        <v>108</v>
      </c>
      <c r="B123" s="14" t="s">
        <v>358</v>
      </c>
      <c r="C123" s="11" t="s">
        <v>84</v>
      </c>
      <c r="D123" s="11" t="s">
        <v>3</v>
      </c>
      <c r="E123" s="13" t="s">
        <v>81</v>
      </c>
      <c r="F123" s="110">
        <v>8200</v>
      </c>
      <c r="G123" s="110">
        <v>7000</v>
      </c>
      <c r="H123" s="110">
        <v>9000</v>
      </c>
      <c r="I123" s="13">
        <v>9700</v>
      </c>
      <c r="J123" s="13">
        <v>2700</v>
      </c>
      <c r="K123" s="13">
        <f t="shared" si="18"/>
        <v>7000</v>
      </c>
      <c r="L123" s="111">
        <v>8</v>
      </c>
      <c r="M123" s="13">
        <f t="shared" si="19"/>
        <v>56000</v>
      </c>
      <c r="N123" s="13">
        <f t="shared" si="12"/>
        <v>1750</v>
      </c>
      <c r="O123" s="13"/>
      <c r="P123" s="13">
        <f t="shared" si="13"/>
        <v>1750</v>
      </c>
      <c r="Q123" s="13"/>
      <c r="R123" s="13">
        <f t="shared" si="14"/>
        <v>1750</v>
      </c>
      <c r="S123" s="13"/>
      <c r="T123" s="13">
        <f t="shared" si="15"/>
        <v>1750</v>
      </c>
      <c r="U123" s="12"/>
      <c r="V123" s="12"/>
      <c r="W123" s="113"/>
      <c r="X123" s="114">
        <f t="shared" si="21"/>
        <v>8066.666666666667</v>
      </c>
      <c r="Y123" s="115">
        <f t="shared" si="20"/>
        <v>7000</v>
      </c>
    </row>
    <row r="124" spans="1:23" s="151" customFormat="1" ht="21">
      <c r="A124" s="14">
        <v>109</v>
      </c>
      <c r="B124" s="146" t="s">
        <v>254</v>
      </c>
      <c r="C124" s="11" t="s">
        <v>30</v>
      </c>
      <c r="D124" s="11" t="s">
        <v>3</v>
      </c>
      <c r="E124" s="147" t="s">
        <v>17</v>
      </c>
      <c r="F124" s="148">
        <v>172</v>
      </c>
      <c r="G124" s="147">
        <v>109</v>
      </c>
      <c r="H124" s="149">
        <v>95</v>
      </c>
      <c r="I124" s="149">
        <v>80</v>
      </c>
      <c r="J124" s="149">
        <v>0</v>
      </c>
      <c r="K124" s="149">
        <v>80</v>
      </c>
      <c r="L124" s="150">
        <v>400</v>
      </c>
      <c r="M124" s="13">
        <f t="shared" si="19"/>
        <v>32000</v>
      </c>
      <c r="N124" s="149">
        <v>20</v>
      </c>
      <c r="O124" s="13"/>
      <c r="P124" s="149">
        <v>20</v>
      </c>
      <c r="Q124" s="13"/>
      <c r="R124" s="149">
        <v>20</v>
      </c>
      <c r="S124" s="13"/>
      <c r="T124" s="149">
        <v>20</v>
      </c>
      <c r="U124" s="112"/>
      <c r="V124" s="112"/>
      <c r="W124" s="113"/>
    </row>
    <row r="125" spans="1:23" s="151" customFormat="1" ht="21">
      <c r="A125" s="14">
        <v>110</v>
      </c>
      <c r="B125" s="146" t="s">
        <v>255</v>
      </c>
      <c r="C125" s="11" t="s">
        <v>30</v>
      </c>
      <c r="D125" s="11" t="s">
        <v>3</v>
      </c>
      <c r="E125" s="147" t="s">
        <v>493</v>
      </c>
      <c r="F125" s="148">
        <v>1076</v>
      </c>
      <c r="G125" s="147">
        <v>527</v>
      </c>
      <c r="H125" s="149">
        <v>258</v>
      </c>
      <c r="I125" s="149">
        <v>1200</v>
      </c>
      <c r="J125" s="149">
        <v>0</v>
      </c>
      <c r="K125" s="149">
        <v>1200</v>
      </c>
      <c r="L125" s="150">
        <v>55</v>
      </c>
      <c r="M125" s="13">
        <f t="shared" si="19"/>
        <v>66000</v>
      </c>
      <c r="N125" s="149">
        <v>300</v>
      </c>
      <c r="O125" s="13"/>
      <c r="P125" s="149">
        <v>300</v>
      </c>
      <c r="Q125" s="13"/>
      <c r="R125" s="149">
        <v>300</v>
      </c>
      <c r="S125" s="13"/>
      <c r="T125" s="149">
        <v>300</v>
      </c>
      <c r="U125" s="12"/>
      <c r="V125" s="12"/>
      <c r="W125" s="113"/>
    </row>
    <row r="126" spans="1:23" s="151" customFormat="1" ht="21">
      <c r="A126" s="14">
        <v>111</v>
      </c>
      <c r="B126" s="146" t="s">
        <v>233</v>
      </c>
      <c r="C126" s="11" t="s">
        <v>30</v>
      </c>
      <c r="D126" s="11" t="s">
        <v>3</v>
      </c>
      <c r="E126" s="147" t="s">
        <v>494</v>
      </c>
      <c r="F126" s="148">
        <v>120</v>
      </c>
      <c r="G126" s="147">
        <v>68</v>
      </c>
      <c r="H126" s="149">
        <v>82</v>
      </c>
      <c r="I126" s="149">
        <v>80</v>
      </c>
      <c r="J126" s="149">
        <v>0</v>
      </c>
      <c r="K126" s="149">
        <v>80</v>
      </c>
      <c r="L126" s="150">
        <v>450</v>
      </c>
      <c r="M126" s="13">
        <f t="shared" si="19"/>
        <v>36000</v>
      </c>
      <c r="N126" s="149">
        <v>20</v>
      </c>
      <c r="O126" s="13"/>
      <c r="P126" s="149">
        <v>20</v>
      </c>
      <c r="Q126" s="13"/>
      <c r="R126" s="149">
        <v>20</v>
      </c>
      <c r="S126" s="13"/>
      <c r="T126" s="149">
        <v>20</v>
      </c>
      <c r="U126" s="12"/>
      <c r="V126" s="12"/>
      <c r="W126" s="113"/>
    </row>
    <row r="127" spans="1:23" s="151" customFormat="1" ht="21">
      <c r="A127" s="14">
        <v>112</v>
      </c>
      <c r="B127" s="146" t="s">
        <v>199</v>
      </c>
      <c r="C127" s="11" t="s">
        <v>30</v>
      </c>
      <c r="D127" s="11" t="s">
        <v>3</v>
      </c>
      <c r="E127" s="147" t="s">
        <v>494</v>
      </c>
      <c r="F127" s="148">
        <v>56</v>
      </c>
      <c r="G127" s="150">
        <v>115</v>
      </c>
      <c r="H127" s="149">
        <v>40</v>
      </c>
      <c r="I127" s="149">
        <v>90</v>
      </c>
      <c r="J127" s="149">
        <v>0</v>
      </c>
      <c r="K127" s="149">
        <v>90</v>
      </c>
      <c r="L127" s="150">
        <v>450</v>
      </c>
      <c r="M127" s="13">
        <f t="shared" si="19"/>
        <v>40500</v>
      </c>
      <c r="N127" s="149">
        <v>20</v>
      </c>
      <c r="O127" s="13"/>
      <c r="P127" s="149">
        <v>20</v>
      </c>
      <c r="Q127" s="13"/>
      <c r="R127" s="149">
        <v>20</v>
      </c>
      <c r="S127" s="13"/>
      <c r="T127" s="149">
        <v>30</v>
      </c>
      <c r="U127" s="12"/>
      <c r="V127" s="12"/>
      <c r="W127" s="113"/>
    </row>
    <row r="128" spans="1:23" s="151" customFormat="1" ht="21">
      <c r="A128" s="14">
        <v>113</v>
      </c>
      <c r="B128" s="146" t="s">
        <v>232</v>
      </c>
      <c r="C128" s="11" t="s">
        <v>30</v>
      </c>
      <c r="D128" s="11" t="s">
        <v>3</v>
      </c>
      <c r="E128" s="147" t="s">
        <v>17</v>
      </c>
      <c r="F128" s="148">
        <v>32</v>
      </c>
      <c r="G128" s="150">
        <v>70</v>
      </c>
      <c r="H128" s="149">
        <v>66</v>
      </c>
      <c r="I128" s="149">
        <v>40</v>
      </c>
      <c r="J128" s="149">
        <v>0</v>
      </c>
      <c r="K128" s="149">
        <v>40</v>
      </c>
      <c r="L128" s="150">
        <v>350</v>
      </c>
      <c r="M128" s="13">
        <f t="shared" si="19"/>
        <v>14000</v>
      </c>
      <c r="N128" s="149">
        <v>10</v>
      </c>
      <c r="O128" s="13"/>
      <c r="P128" s="149">
        <v>10</v>
      </c>
      <c r="Q128" s="13"/>
      <c r="R128" s="149">
        <v>10</v>
      </c>
      <c r="S128" s="13"/>
      <c r="T128" s="149">
        <v>10</v>
      </c>
      <c r="U128" s="12"/>
      <c r="V128" s="12"/>
      <c r="W128" s="113"/>
    </row>
    <row r="129" spans="1:23" s="151" customFormat="1" ht="21">
      <c r="A129" s="14">
        <v>114</v>
      </c>
      <c r="B129" s="146" t="s">
        <v>97</v>
      </c>
      <c r="C129" s="11" t="s">
        <v>30</v>
      </c>
      <c r="D129" s="11" t="s">
        <v>3</v>
      </c>
      <c r="E129" s="147" t="s">
        <v>17</v>
      </c>
      <c r="F129" s="148">
        <v>201</v>
      </c>
      <c r="G129" s="150">
        <v>146</v>
      </c>
      <c r="H129" s="149">
        <v>150</v>
      </c>
      <c r="I129" s="149">
        <v>140</v>
      </c>
      <c r="J129" s="149">
        <v>0</v>
      </c>
      <c r="K129" s="149">
        <v>140</v>
      </c>
      <c r="L129" s="150">
        <v>400</v>
      </c>
      <c r="M129" s="13">
        <f t="shared" si="19"/>
        <v>56000</v>
      </c>
      <c r="N129" s="149">
        <v>35</v>
      </c>
      <c r="O129" s="13"/>
      <c r="P129" s="149">
        <v>35</v>
      </c>
      <c r="Q129" s="13"/>
      <c r="R129" s="149">
        <v>35</v>
      </c>
      <c r="S129" s="13"/>
      <c r="T129" s="149">
        <v>35</v>
      </c>
      <c r="U129" s="12"/>
      <c r="V129" s="12"/>
      <c r="W129" s="113"/>
    </row>
    <row r="130" spans="1:23" s="151" customFormat="1" ht="21">
      <c r="A130" s="14">
        <v>115</v>
      </c>
      <c r="B130" s="146" t="s">
        <v>390</v>
      </c>
      <c r="C130" s="11" t="s">
        <v>30</v>
      </c>
      <c r="D130" s="11" t="s">
        <v>3</v>
      </c>
      <c r="E130" s="147" t="s">
        <v>493</v>
      </c>
      <c r="F130" s="148">
        <v>90</v>
      </c>
      <c r="G130" s="150">
        <v>50</v>
      </c>
      <c r="H130" s="149">
        <v>10</v>
      </c>
      <c r="I130" s="149">
        <v>80</v>
      </c>
      <c r="J130" s="149">
        <v>0</v>
      </c>
      <c r="K130" s="149">
        <v>80</v>
      </c>
      <c r="L130" s="150">
        <v>50</v>
      </c>
      <c r="M130" s="13">
        <f t="shared" si="19"/>
        <v>4000</v>
      </c>
      <c r="N130" s="149">
        <v>20</v>
      </c>
      <c r="O130" s="13"/>
      <c r="P130" s="149">
        <v>20</v>
      </c>
      <c r="Q130" s="13"/>
      <c r="R130" s="149">
        <v>20</v>
      </c>
      <c r="S130" s="13"/>
      <c r="T130" s="149">
        <v>20</v>
      </c>
      <c r="U130" s="12"/>
      <c r="V130" s="12"/>
      <c r="W130" s="113"/>
    </row>
    <row r="131" spans="1:23" s="151" customFormat="1" ht="21">
      <c r="A131" s="14">
        <v>116</v>
      </c>
      <c r="B131" s="146" t="s">
        <v>391</v>
      </c>
      <c r="C131" s="11" t="s">
        <v>30</v>
      </c>
      <c r="D131" s="11" t="s">
        <v>3</v>
      </c>
      <c r="E131" s="147" t="s">
        <v>493</v>
      </c>
      <c r="F131" s="148">
        <v>200</v>
      </c>
      <c r="G131" s="147">
        <v>145</v>
      </c>
      <c r="H131" s="149">
        <v>165</v>
      </c>
      <c r="I131" s="149">
        <v>200</v>
      </c>
      <c r="J131" s="149">
        <v>0</v>
      </c>
      <c r="K131" s="149">
        <v>200</v>
      </c>
      <c r="L131" s="150">
        <v>60</v>
      </c>
      <c r="M131" s="13">
        <f t="shared" si="19"/>
        <v>12000</v>
      </c>
      <c r="N131" s="149">
        <v>100</v>
      </c>
      <c r="O131" s="13"/>
      <c r="P131" s="149">
        <v>0</v>
      </c>
      <c r="Q131" s="13"/>
      <c r="R131" s="149">
        <v>100</v>
      </c>
      <c r="S131" s="13"/>
      <c r="T131" s="149">
        <v>0</v>
      </c>
      <c r="U131" s="117"/>
      <c r="V131" s="117"/>
      <c r="W131" s="113"/>
    </row>
    <row r="132" spans="1:23" s="155" customFormat="1" ht="21">
      <c r="A132" s="14">
        <v>117</v>
      </c>
      <c r="B132" s="152" t="s">
        <v>292</v>
      </c>
      <c r="C132" s="11" t="s">
        <v>30</v>
      </c>
      <c r="D132" s="11" t="s">
        <v>3</v>
      </c>
      <c r="E132" s="147" t="s">
        <v>193</v>
      </c>
      <c r="F132" s="153">
        <v>220</v>
      </c>
      <c r="G132" s="150">
        <v>272</v>
      </c>
      <c r="H132" s="149">
        <v>139</v>
      </c>
      <c r="I132" s="149">
        <v>300</v>
      </c>
      <c r="J132" s="154">
        <v>0</v>
      </c>
      <c r="K132" s="154">
        <v>300</v>
      </c>
      <c r="L132" s="150">
        <v>120</v>
      </c>
      <c r="M132" s="13">
        <f t="shared" si="19"/>
        <v>36000</v>
      </c>
      <c r="N132" s="154">
        <v>200</v>
      </c>
      <c r="O132" s="13"/>
      <c r="P132" s="154">
        <v>0</v>
      </c>
      <c r="Q132" s="13"/>
      <c r="R132" s="154">
        <v>100</v>
      </c>
      <c r="S132" s="13"/>
      <c r="T132" s="154">
        <v>0</v>
      </c>
      <c r="U132" s="12"/>
      <c r="V132" s="12"/>
      <c r="W132" s="113"/>
    </row>
    <row r="133" spans="1:23" s="155" customFormat="1" ht="21">
      <c r="A133" s="14">
        <v>118</v>
      </c>
      <c r="B133" s="152" t="s">
        <v>396</v>
      </c>
      <c r="C133" s="11" t="s">
        <v>30</v>
      </c>
      <c r="D133" s="11" t="s">
        <v>3</v>
      </c>
      <c r="E133" s="147" t="s">
        <v>493</v>
      </c>
      <c r="F133" s="156">
        <v>99</v>
      </c>
      <c r="G133" s="150">
        <v>141</v>
      </c>
      <c r="H133" s="149">
        <v>41</v>
      </c>
      <c r="I133" s="149">
        <v>200</v>
      </c>
      <c r="J133" s="154">
        <v>0</v>
      </c>
      <c r="K133" s="154">
        <v>200</v>
      </c>
      <c r="L133" s="150">
        <v>120</v>
      </c>
      <c r="M133" s="13">
        <f t="shared" si="19"/>
        <v>24000</v>
      </c>
      <c r="N133" s="154">
        <v>200</v>
      </c>
      <c r="O133" s="13"/>
      <c r="P133" s="154">
        <v>0</v>
      </c>
      <c r="Q133" s="13"/>
      <c r="R133" s="154">
        <v>0</v>
      </c>
      <c r="S133" s="13"/>
      <c r="T133" s="154">
        <v>0</v>
      </c>
      <c r="U133" s="12"/>
      <c r="V133" s="12"/>
      <c r="W133" s="113"/>
    </row>
    <row r="134" spans="1:23" s="155" customFormat="1" ht="21">
      <c r="A134" s="14">
        <v>119</v>
      </c>
      <c r="B134" s="152" t="s">
        <v>293</v>
      </c>
      <c r="C134" s="11" t="s">
        <v>30</v>
      </c>
      <c r="D134" s="11" t="s">
        <v>3</v>
      </c>
      <c r="E134" s="147" t="s">
        <v>493</v>
      </c>
      <c r="F134" s="153">
        <v>60</v>
      </c>
      <c r="G134" s="150">
        <v>94</v>
      </c>
      <c r="H134" s="149">
        <v>44</v>
      </c>
      <c r="I134" s="149">
        <v>100</v>
      </c>
      <c r="J134" s="154">
        <v>0</v>
      </c>
      <c r="K134" s="154">
        <v>100</v>
      </c>
      <c r="L134" s="150">
        <v>85</v>
      </c>
      <c r="M134" s="13">
        <f t="shared" si="19"/>
        <v>8500</v>
      </c>
      <c r="N134" s="154">
        <v>100</v>
      </c>
      <c r="O134" s="13"/>
      <c r="P134" s="154">
        <v>0</v>
      </c>
      <c r="Q134" s="13"/>
      <c r="R134" s="154">
        <v>0</v>
      </c>
      <c r="S134" s="13"/>
      <c r="T134" s="154">
        <v>0</v>
      </c>
      <c r="U134" s="12"/>
      <c r="V134" s="12"/>
      <c r="W134" s="113"/>
    </row>
    <row r="135" spans="1:23" s="155" customFormat="1" ht="21">
      <c r="A135" s="14">
        <v>120</v>
      </c>
      <c r="B135" s="152" t="s">
        <v>294</v>
      </c>
      <c r="C135" s="11" t="s">
        <v>30</v>
      </c>
      <c r="D135" s="11" t="s">
        <v>3</v>
      </c>
      <c r="E135" s="147" t="s">
        <v>493</v>
      </c>
      <c r="F135" s="153">
        <v>191</v>
      </c>
      <c r="G135" s="150">
        <v>430</v>
      </c>
      <c r="H135" s="149">
        <v>530</v>
      </c>
      <c r="I135" s="149">
        <v>600</v>
      </c>
      <c r="J135" s="154">
        <v>0</v>
      </c>
      <c r="K135" s="154">
        <v>600</v>
      </c>
      <c r="L135" s="150">
        <v>65</v>
      </c>
      <c r="M135" s="13">
        <f t="shared" si="19"/>
        <v>39000</v>
      </c>
      <c r="N135" s="154">
        <v>200</v>
      </c>
      <c r="O135" s="13"/>
      <c r="P135" s="154">
        <v>100</v>
      </c>
      <c r="Q135" s="13"/>
      <c r="R135" s="154">
        <v>200</v>
      </c>
      <c r="S135" s="13"/>
      <c r="T135" s="154">
        <v>100</v>
      </c>
      <c r="U135" s="12"/>
      <c r="V135" s="12"/>
      <c r="W135" s="113"/>
    </row>
    <row r="136" spans="1:23" s="155" customFormat="1" ht="21">
      <c r="A136" s="14">
        <v>121</v>
      </c>
      <c r="B136" s="152" t="s">
        <v>401</v>
      </c>
      <c r="C136" s="11" t="s">
        <v>30</v>
      </c>
      <c r="D136" s="11" t="s">
        <v>3</v>
      </c>
      <c r="E136" s="147" t="s">
        <v>493</v>
      </c>
      <c r="F136" s="153">
        <v>205</v>
      </c>
      <c r="G136" s="150">
        <v>360</v>
      </c>
      <c r="H136" s="149">
        <v>157</v>
      </c>
      <c r="I136" s="149">
        <v>400</v>
      </c>
      <c r="J136" s="154">
        <v>0</v>
      </c>
      <c r="K136" s="154">
        <v>400</v>
      </c>
      <c r="L136" s="150">
        <v>55</v>
      </c>
      <c r="M136" s="13">
        <f t="shared" si="19"/>
        <v>22000</v>
      </c>
      <c r="N136" s="154">
        <v>100</v>
      </c>
      <c r="O136" s="13"/>
      <c r="P136" s="154">
        <v>100</v>
      </c>
      <c r="Q136" s="13"/>
      <c r="R136" s="154">
        <v>100</v>
      </c>
      <c r="S136" s="13"/>
      <c r="T136" s="154">
        <v>100</v>
      </c>
      <c r="U136" s="12"/>
      <c r="V136" s="12"/>
      <c r="W136" s="113"/>
    </row>
    <row r="137" spans="1:23" s="161" customFormat="1" ht="21">
      <c r="A137" s="14">
        <v>122</v>
      </c>
      <c r="B137" s="157" t="s">
        <v>402</v>
      </c>
      <c r="C137" s="11" t="s">
        <v>30</v>
      </c>
      <c r="D137" s="11" t="s">
        <v>3</v>
      </c>
      <c r="E137" s="147" t="s">
        <v>495</v>
      </c>
      <c r="F137" s="158">
        <v>400</v>
      </c>
      <c r="G137" s="159">
        <v>450</v>
      </c>
      <c r="H137" s="149">
        <v>530</v>
      </c>
      <c r="I137" s="149">
        <v>400</v>
      </c>
      <c r="J137" s="160">
        <v>0</v>
      </c>
      <c r="K137" s="160">
        <v>400</v>
      </c>
      <c r="L137" s="159">
        <v>12</v>
      </c>
      <c r="M137" s="13">
        <f t="shared" si="19"/>
        <v>4800</v>
      </c>
      <c r="N137" s="160">
        <v>100</v>
      </c>
      <c r="O137" s="13"/>
      <c r="P137" s="160">
        <v>100</v>
      </c>
      <c r="Q137" s="13"/>
      <c r="R137" s="160">
        <v>100</v>
      </c>
      <c r="S137" s="13"/>
      <c r="T137" s="160">
        <v>100</v>
      </c>
      <c r="U137" s="126"/>
      <c r="V137" s="126"/>
      <c r="W137" s="113"/>
    </row>
    <row r="138" spans="1:23" s="155" customFormat="1" ht="21">
      <c r="A138" s="14">
        <v>123</v>
      </c>
      <c r="B138" s="162" t="s">
        <v>407</v>
      </c>
      <c r="C138" s="11" t="s">
        <v>30</v>
      </c>
      <c r="D138" s="11" t="s">
        <v>3</v>
      </c>
      <c r="E138" s="147" t="s">
        <v>493</v>
      </c>
      <c r="F138" s="156">
        <v>247</v>
      </c>
      <c r="G138" s="163">
        <v>300</v>
      </c>
      <c r="H138" s="149">
        <v>143</v>
      </c>
      <c r="I138" s="149">
        <v>200</v>
      </c>
      <c r="J138" s="154">
        <v>0</v>
      </c>
      <c r="K138" s="154">
        <v>200</v>
      </c>
      <c r="L138" s="163">
        <v>55</v>
      </c>
      <c r="M138" s="13">
        <f t="shared" si="19"/>
        <v>11000</v>
      </c>
      <c r="N138" s="154">
        <v>50</v>
      </c>
      <c r="O138" s="13"/>
      <c r="P138" s="154">
        <v>50</v>
      </c>
      <c r="Q138" s="13"/>
      <c r="R138" s="154">
        <v>50</v>
      </c>
      <c r="S138" s="13"/>
      <c r="T138" s="154">
        <v>50</v>
      </c>
      <c r="U138" s="12"/>
      <c r="V138" s="12"/>
      <c r="W138" s="113"/>
    </row>
    <row r="139" spans="1:23" s="155" customFormat="1" ht="21">
      <c r="A139" s="14">
        <v>124</v>
      </c>
      <c r="B139" s="152" t="s">
        <v>322</v>
      </c>
      <c r="C139" s="152" t="s">
        <v>406</v>
      </c>
      <c r="D139" s="11" t="s">
        <v>3</v>
      </c>
      <c r="E139" s="147" t="s">
        <v>193</v>
      </c>
      <c r="F139" s="153">
        <v>261</v>
      </c>
      <c r="G139" s="150">
        <v>224</v>
      </c>
      <c r="H139" s="149">
        <v>44</v>
      </c>
      <c r="I139" s="149">
        <v>200</v>
      </c>
      <c r="J139" s="154">
        <v>0</v>
      </c>
      <c r="K139" s="154">
        <v>200</v>
      </c>
      <c r="L139" s="150">
        <v>15</v>
      </c>
      <c r="M139" s="13">
        <f t="shared" si="19"/>
        <v>3000</v>
      </c>
      <c r="N139" s="154">
        <v>50</v>
      </c>
      <c r="O139" s="13"/>
      <c r="P139" s="154">
        <v>50</v>
      </c>
      <c r="Q139" s="13"/>
      <c r="R139" s="154">
        <v>50</v>
      </c>
      <c r="S139" s="13"/>
      <c r="T139" s="154">
        <v>50</v>
      </c>
      <c r="U139" s="12"/>
      <c r="V139" s="12"/>
      <c r="W139" s="113"/>
    </row>
    <row r="140" spans="1:23" s="167" customFormat="1" ht="21">
      <c r="A140" s="14">
        <v>125</v>
      </c>
      <c r="B140" s="164" t="s">
        <v>409</v>
      </c>
      <c r="C140" s="164" t="s">
        <v>16</v>
      </c>
      <c r="D140" s="11" t="s">
        <v>3</v>
      </c>
      <c r="E140" s="165" t="s">
        <v>193</v>
      </c>
      <c r="F140" s="165">
        <v>1200</v>
      </c>
      <c r="G140" s="165">
        <v>1000</v>
      </c>
      <c r="H140" s="166">
        <v>562</v>
      </c>
      <c r="I140" s="149">
        <v>800</v>
      </c>
      <c r="J140" s="154">
        <v>0</v>
      </c>
      <c r="K140" s="154">
        <v>800</v>
      </c>
      <c r="L140" s="165">
        <v>12</v>
      </c>
      <c r="M140" s="13">
        <f t="shared" si="19"/>
        <v>9600</v>
      </c>
      <c r="N140" s="154">
        <v>200</v>
      </c>
      <c r="O140" s="13"/>
      <c r="P140" s="154">
        <v>200</v>
      </c>
      <c r="Q140" s="13"/>
      <c r="R140" s="154">
        <v>200</v>
      </c>
      <c r="S140" s="13"/>
      <c r="T140" s="154">
        <v>200</v>
      </c>
      <c r="U140" s="12"/>
      <c r="V140" s="12"/>
      <c r="W140" s="113"/>
    </row>
    <row r="141" spans="1:23" s="167" customFormat="1" ht="21">
      <c r="A141" s="14">
        <v>126</v>
      </c>
      <c r="B141" s="152" t="s">
        <v>412</v>
      </c>
      <c r="C141" s="152" t="s">
        <v>406</v>
      </c>
      <c r="D141" s="11" t="s">
        <v>3</v>
      </c>
      <c r="E141" s="152" t="s">
        <v>414</v>
      </c>
      <c r="F141" s="165">
        <v>61</v>
      </c>
      <c r="G141" s="168">
        <v>219</v>
      </c>
      <c r="H141" s="166">
        <v>199</v>
      </c>
      <c r="I141" s="149">
        <v>200</v>
      </c>
      <c r="J141" s="154">
        <v>0</v>
      </c>
      <c r="K141" s="154">
        <v>200</v>
      </c>
      <c r="L141" s="168">
        <v>28</v>
      </c>
      <c r="M141" s="13">
        <f aca="true" t="shared" si="22" ref="M141:M146">K141*L141</f>
        <v>5600</v>
      </c>
      <c r="N141" s="154">
        <v>50</v>
      </c>
      <c r="O141" s="13"/>
      <c r="P141" s="154">
        <v>50</v>
      </c>
      <c r="Q141" s="13"/>
      <c r="R141" s="154">
        <v>50</v>
      </c>
      <c r="S141" s="13"/>
      <c r="T141" s="154">
        <v>50</v>
      </c>
      <c r="U141" s="12"/>
      <c r="V141" s="12"/>
      <c r="W141" s="113"/>
    </row>
    <row r="142" spans="1:23" s="167" customFormat="1" ht="21">
      <c r="A142" s="14">
        <v>127</v>
      </c>
      <c r="B142" s="152" t="s">
        <v>416</v>
      </c>
      <c r="C142" s="152" t="s">
        <v>406</v>
      </c>
      <c r="D142" s="11" t="s">
        <v>3</v>
      </c>
      <c r="E142" s="152" t="s">
        <v>414</v>
      </c>
      <c r="F142" s="165">
        <v>95</v>
      </c>
      <c r="G142" s="168">
        <v>150</v>
      </c>
      <c r="H142" s="166">
        <v>50</v>
      </c>
      <c r="I142" s="149">
        <v>200</v>
      </c>
      <c r="J142" s="154">
        <v>0</v>
      </c>
      <c r="K142" s="154">
        <v>200</v>
      </c>
      <c r="L142" s="168">
        <v>28</v>
      </c>
      <c r="M142" s="13">
        <f t="shared" si="22"/>
        <v>5600</v>
      </c>
      <c r="N142" s="154">
        <v>50</v>
      </c>
      <c r="O142" s="13"/>
      <c r="P142" s="154">
        <v>50</v>
      </c>
      <c r="Q142" s="13"/>
      <c r="R142" s="154">
        <v>50</v>
      </c>
      <c r="S142" s="13"/>
      <c r="T142" s="154">
        <v>50</v>
      </c>
      <c r="U142" s="12"/>
      <c r="V142" s="12"/>
      <c r="W142" s="113"/>
    </row>
    <row r="143" spans="1:245" s="169" customFormat="1" ht="21">
      <c r="A143" s="14">
        <v>128</v>
      </c>
      <c r="B143" s="152" t="s">
        <v>352</v>
      </c>
      <c r="C143" s="152" t="s">
        <v>418</v>
      </c>
      <c r="D143" s="11" t="s">
        <v>3</v>
      </c>
      <c r="E143" s="168" t="s">
        <v>419</v>
      </c>
      <c r="F143" s="165">
        <v>90</v>
      </c>
      <c r="G143" s="168">
        <v>176</v>
      </c>
      <c r="H143" s="166">
        <v>320</v>
      </c>
      <c r="I143" s="149">
        <v>600</v>
      </c>
      <c r="J143" s="154">
        <v>0</v>
      </c>
      <c r="K143" s="154">
        <v>600</v>
      </c>
      <c r="L143" s="168">
        <v>50</v>
      </c>
      <c r="M143" s="13">
        <f t="shared" si="22"/>
        <v>30000</v>
      </c>
      <c r="N143" s="154">
        <v>200</v>
      </c>
      <c r="O143" s="13"/>
      <c r="P143" s="154">
        <v>100</v>
      </c>
      <c r="Q143" s="13"/>
      <c r="R143" s="154">
        <v>150</v>
      </c>
      <c r="S143" s="13"/>
      <c r="T143" s="154">
        <v>150</v>
      </c>
      <c r="U143" s="12"/>
      <c r="V143" s="12"/>
      <c r="W143" s="113"/>
      <c r="X143" s="167"/>
      <c r="Y143" s="167"/>
      <c r="Z143" s="167"/>
      <c r="AA143" s="167"/>
      <c r="AB143" s="167"/>
      <c r="AC143" s="167"/>
      <c r="AD143" s="167"/>
      <c r="AE143" s="167"/>
      <c r="AF143" s="167"/>
      <c r="AG143" s="167"/>
      <c r="AH143" s="167"/>
      <c r="AI143" s="167"/>
      <c r="AJ143" s="167"/>
      <c r="AK143" s="167"/>
      <c r="AL143" s="167"/>
      <c r="AM143" s="167"/>
      <c r="AN143" s="167"/>
      <c r="AO143" s="167"/>
      <c r="AP143" s="167"/>
      <c r="AQ143" s="167"/>
      <c r="AR143" s="167"/>
      <c r="AS143" s="167"/>
      <c r="AT143" s="167"/>
      <c r="AU143" s="167"/>
      <c r="AV143" s="167"/>
      <c r="AW143" s="167"/>
      <c r="AX143" s="167"/>
      <c r="AY143" s="167"/>
      <c r="AZ143" s="167"/>
      <c r="BA143" s="167"/>
      <c r="BB143" s="167"/>
      <c r="BC143" s="167"/>
      <c r="BD143" s="167"/>
      <c r="BE143" s="167"/>
      <c r="BF143" s="167"/>
      <c r="BG143" s="167"/>
      <c r="BH143" s="167"/>
      <c r="BI143" s="167"/>
      <c r="BJ143" s="167"/>
      <c r="BK143" s="167"/>
      <c r="BL143" s="167"/>
      <c r="BM143" s="167"/>
      <c r="BN143" s="167"/>
      <c r="BO143" s="167"/>
      <c r="BP143" s="167"/>
      <c r="BQ143" s="167"/>
      <c r="BR143" s="167"/>
      <c r="BS143" s="167"/>
      <c r="BT143" s="167"/>
      <c r="BU143" s="167"/>
      <c r="BV143" s="167"/>
      <c r="BW143" s="167"/>
      <c r="BX143" s="167"/>
      <c r="BY143" s="167"/>
      <c r="BZ143" s="167"/>
      <c r="CA143" s="167"/>
      <c r="CB143" s="167"/>
      <c r="CC143" s="167"/>
      <c r="CD143" s="167"/>
      <c r="CE143" s="167"/>
      <c r="CF143" s="167"/>
      <c r="CG143" s="167"/>
      <c r="CH143" s="167"/>
      <c r="CI143" s="167"/>
      <c r="CJ143" s="167"/>
      <c r="CK143" s="167"/>
      <c r="CL143" s="167"/>
      <c r="CM143" s="167"/>
      <c r="CN143" s="167"/>
      <c r="CO143" s="167"/>
      <c r="CP143" s="167"/>
      <c r="CQ143" s="167"/>
      <c r="CR143" s="167"/>
      <c r="CS143" s="167"/>
      <c r="CT143" s="167"/>
      <c r="CU143" s="167"/>
      <c r="CV143" s="167"/>
      <c r="CW143" s="167"/>
      <c r="CX143" s="167"/>
      <c r="CY143" s="167"/>
      <c r="CZ143" s="167"/>
      <c r="DA143" s="167"/>
      <c r="DB143" s="167"/>
      <c r="DC143" s="167"/>
      <c r="DD143" s="167"/>
      <c r="DE143" s="167"/>
      <c r="DF143" s="167"/>
      <c r="DG143" s="167"/>
      <c r="DH143" s="167"/>
      <c r="DI143" s="167"/>
      <c r="DJ143" s="167"/>
      <c r="DK143" s="167"/>
      <c r="DL143" s="167"/>
      <c r="DM143" s="167"/>
      <c r="DN143" s="167"/>
      <c r="DO143" s="167"/>
      <c r="DP143" s="167"/>
      <c r="DQ143" s="167"/>
      <c r="DR143" s="167"/>
      <c r="DS143" s="167"/>
      <c r="DT143" s="167"/>
      <c r="DU143" s="167"/>
      <c r="DV143" s="167"/>
      <c r="DW143" s="167"/>
      <c r="DX143" s="167"/>
      <c r="DY143" s="167"/>
      <c r="DZ143" s="167"/>
      <c r="EA143" s="167"/>
      <c r="EB143" s="167"/>
      <c r="EC143" s="167"/>
      <c r="ED143" s="167"/>
      <c r="EE143" s="167"/>
      <c r="EF143" s="167"/>
      <c r="EG143" s="167"/>
      <c r="EH143" s="167"/>
      <c r="EI143" s="167"/>
      <c r="EJ143" s="167"/>
      <c r="EK143" s="167"/>
      <c r="EL143" s="167"/>
      <c r="EM143" s="167"/>
      <c r="EN143" s="167"/>
      <c r="EO143" s="167"/>
      <c r="EP143" s="167"/>
      <c r="EQ143" s="167"/>
      <c r="ER143" s="167"/>
      <c r="ES143" s="167"/>
      <c r="ET143" s="167"/>
      <c r="EU143" s="167"/>
      <c r="EV143" s="167"/>
      <c r="EW143" s="167"/>
      <c r="EX143" s="167"/>
      <c r="EY143" s="167"/>
      <c r="EZ143" s="167"/>
      <c r="FA143" s="167"/>
      <c r="FB143" s="167"/>
      <c r="FC143" s="167"/>
      <c r="FD143" s="167"/>
      <c r="FE143" s="167"/>
      <c r="FF143" s="167"/>
      <c r="FG143" s="167"/>
      <c r="FH143" s="167"/>
      <c r="FI143" s="167"/>
      <c r="FJ143" s="167"/>
      <c r="FK143" s="167"/>
      <c r="FL143" s="167"/>
      <c r="FM143" s="167"/>
      <c r="FN143" s="167"/>
      <c r="FO143" s="167"/>
      <c r="FP143" s="167"/>
      <c r="FQ143" s="167"/>
      <c r="FR143" s="167"/>
      <c r="FS143" s="167"/>
      <c r="FT143" s="167"/>
      <c r="FU143" s="167"/>
      <c r="FV143" s="167"/>
      <c r="FW143" s="167"/>
      <c r="FX143" s="167"/>
      <c r="FY143" s="167"/>
      <c r="FZ143" s="167"/>
      <c r="GA143" s="167"/>
      <c r="GB143" s="167"/>
      <c r="GC143" s="167"/>
      <c r="GD143" s="167"/>
      <c r="GE143" s="167"/>
      <c r="GF143" s="167"/>
      <c r="GG143" s="167"/>
      <c r="GH143" s="167"/>
      <c r="GI143" s="167"/>
      <c r="GJ143" s="167"/>
      <c r="GK143" s="167"/>
      <c r="GL143" s="167"/>
      <c r="GM143" s="167"/>
      <c r="GN143" s="167"/>
      <c r="GO143" s="167"/>
      <c r="GP143" s="167"/>
      <c r="GQ143" s="167"/>
      <c r="GR143" s="167"/>
      <c r="GS143" s="167"/>
      <c r="GT143" s="167"/>
      <c r="GU143" s="167"/>
      <c r="GV143" s="167"/>
      <c r="GW143" s="167"/>
      <c r="GX143" s="167"/>
      <c r="GY143" s="167"/>
      <c r="GZ143" s="167"/>
      <c r="HA143" s="167"/>
      <c r="HB143" s="167"/>
      <c r="HC143" s="167"/>
      <c r="HD143" s="167"/>
      <c r="HE143" s="167"/>
      <c r="HF143" s="167"/>
      <c r="HG143" s="167"/>
      <c r="HH143" s="167"/>
      <c r="HI143" s="167"/>
      <c r="HJ143" s="167"/>
      <c r="HK143" s="167"/>
      <c r="HL143" s="167"/>
      <c r="HM143" s="167"/>
      <c r="HN143" s="167"/>
      <c r="HO143" s="167"/>
      <c r="HP143" s="167"/>
      <c r="HQ143" s="167"/>
      <c r="HR143" s="167"/>
      <c r="HS143" s="167"/>
      <c r="HT143" s="167"/>
      <c r="HU143" s="167"/>
      <c r="HV143" s="167"/>
      <c r="HW143" s="167"/>
      <c r="HX143" s="167"/>
      <c r="HY143" s="167"/>
      <c r="HZ143" s="167"/>
      <c r="IA143" s="167"/>
      <c r="IB143" s="167"/>
      <c r="IC143" s="167"/>
      <c r="ID143" s="167"/>
      <c r="IE143" s="167"/>
      <c r="IF143" s="167"/>
      <c r="IG143" s="167"/>
      <c r="IH143" s="167"/>
      <c r="II143" s="167"/>
      <c r="IJ143" s="167"/>
      <c r="IK143" s="167"/>
    </row>
    <row r="144" spans="1:23" s="167" customFormat="1" ht="21">
      <c r="A144" s="14">
        <v>129</v>
      </c>
      <c r="B144" s="152" t="s">
        <v>423</v>
      </c>
      <c r="C144" s="152" t="s">
        <v>422</v>
      </c>
      <c r="D144" s="11" t="s">
        <v>3</v>
      </c>
      <c r="E144" s="168" t="s">
        <v>421</v>
      </c>
      <c r="F144" s="165">
        <v>500</v>
      </c>
      <c r="G144" s="168">
        <v>320</v>
      </c>
      <c r="H144" s="166">
        <v>416</v>
      </c>
      <c r="I144" s="149">
        <v>200</v>
      </c>
      <c r="J144" s="154">
        <v>0</v>
      </c>
      <c r="K144" s="154">
        <v>200</v>
      </c>
      <c r="L144" s="168">
        <v>30</v>
      </c>
      <c r="M144" s="13">
        <f t="shared" si="22"/>
        <v>6000</v>
      </c>
      <c r="N144" s="154">
        <v>50</v>
      </c>
      <c r="O144" s="13"/>
      <c r="P144" s="154">
        <v>50</v>
      </c>
      <c r="Q144" s="13"/>
      <c r="R144" s="154">
        <v>50</v>
      </c>
      <c r="S144" s="13"/>
      <c r="T144" s="154">
        <v>50</v>
      </c>
      <c r="U144" s="12"/>
      <c r="V144" s="12"/>
      <c r="W144" s="113"/>
    </row>
    <row r="145" spans="1:23" s="155" customFormat="1" ht="21">
      <c r="A145" s="14">
        <v>130</v>
      </c>
      <c r="B145" s="152" t="s">
        <v>424</v>
      </c>
      <c r="C145" s="152"/>
      <c r="D145" s="11" t="s">
        <v>3</v>
      </c>
      <c r="E145" s="170" t="s">
        <v>192</v>
      </c>
      <c r="F145" s="171">
        <v>30</v>
      </c>
      <c r="G145" s="170">
        <v>35</v>
      </c>
      <c r="H145" s="166">
        <v>45</v>
      </c>
      <c r="I145" s="149">
        <v>40</v>
      </c>
      <c r="J145" s="154">
        <v>0</v>
      </c>
      <c r="K145" s="154">
        <v>40</v>
      </c>
      <c r="L145" s="170">
        <v>350</v>
      </c>
      <c r="M145" s="13">
        <f t="shared" si="22"/>
        <v>14000</v>
      </c>
      <c r="N145" s="154">
        <v>20</v>
      </c>
      <c r="O145" s="13"/>
      <c r="P145" s="154">
        <v>0</v>
      </c>
      <c r="Q145" s="13"/>
      <c r="R145" s="154">
        <v>20</v>
      </c>
      <c r="S145" s="13"/>
      <c r="T145" s="154">
        <v>0</v>
      </c>
      <c r="U145" s="12"/>
      <c r="V145" s="12"/>
      <c r="W145" s="113"/>
    </row>
    <row r="146" spans="1:23" s="155" customFormat="1" ht="21">
      <c r="A146" s="14">
        <v>131</v>
      </c>
      <c r="B146" s="152" t="s">
        <v>425</v>
      </c>
      <c r="C146" s="152" t="s">
        <v>426</v>
      </c>
      <c r="D146" s="11" t="s">
        <v>3</v>
      </c>
      <c r="E146" s="170" t="s">
        <v>427</v>
      </c>
      <c r="F146" s="165">
        <v>2</v>
      </c>
      <c r="G146" s="170">
        <v>4</v>
      </c>
      <c r="H146" s="166">
        <v>7</v>
      </c>
      <c r="I146" s="149">
        <v>5</v>
      </c>
      <c r="J146" s="154">
        <v>0</v>
      </c>
      <c r="K146" s="154">
        <v>5</v>
      </c>
      <c r="L146" s="170">
        <v>390</v>
      </c>
      <c r="M146" s="13">
        <f t="shared" si="22"/>
        <v>1950</v>
      </c>
      <c r="N146" s="154">
        <v>2</v>
      </c>
      <c r="O146" s="13"/>
      <c r="P146" s="154">
        <v>2</v>
      </c>
      <c r="Q146" s="13"/>
      <c r="R146" s="154">
        <v>1</v>
      </c>
      <c r="S146" s="13"/>
      <c r="T146" s="154">
        <v>0</v>
      </c>
      <c r="U146" s="12"/>
      <c r="V146" s="12"/>
      <c r="W146" s="113"/>
    </row>
    <row r="147" spans="1:21" s="60" customFormat="1" ht="21">
      <c r="A147" s="57"/>
      <c r="B147" s="57" t="s">
        <v>500</v>
      </c>
      <c r="C147" s="58"/>
      <c r="D147" s="58"/>
      <c r="E147" s="59"/>
      <c r="G147" s="57" t="s">
        <v>501</v>
      </c>
      <c r="H147" s="57"/>
      <c r="I147" s="57"/>
      <c r="J147" s="57"/>
      <c r="K147" s="61"/>
      <c r="L147" s="58"/>
      <c r="M147" s="57"/>
      <c r="N147" s="57" t="s">
        <v>502</v>
      </c>
      <c r="O147" s="57"/>
      <c r="P147" s="57"/>
      <c r="Q147" s="57"/>
      <c r="R147" s="57"/>
      <c r="U147" s="57"/>
    </row>
    <row r="148" spans="1:21" s="60" customFormat="1" ht="21">
      <c r="A148" s="57"/>
      <c r="B148" s="57" t="s">
        <v>503</v>
      </c>
      <c r="C148" s="58"/>
      <c r="D148" s="58"/>
      <c r="E148" s="57"/>
      <c r="G148" s="57" t="s">
        <v>504</v>
      </c>
      <c r="H148" s="58"/>
      <c r="I148" s="58"/>
      <c r="J148" s="57"/>
      <c r="K148" s="61"/>
      <c r="L148" s="58"/>
      <c r="M148" s="62"/>
      <c r="N148" s="62" t="s">
        <v>505</v>
      </c>
      <c r="O148" s="62"/>
      <c r="P148" s="62"/>
      <c r="Q148" s="62"/>
      <c r="R148" s="62"/>
      <c r="U148" s="58"/>
    </row>
    <row r="149" spans="1:21" s="60" customFormat="1" ht="21">
      <c r="A149" s="57"/>
      <c r="B149" s="57" t="s">
        <v>506</v>
      </c>
      <c r="C149" s="58"/>
      <c r="D149" s="58"/>
      <c r="E149" s="57"/>
      <c r="G149" s="57" t="s">
        <v>507</v>
      </c>
      <c r="H149" s="58"/>
      <c r="I149" s="58"/>
      <c r="J149" s="57"/>
      <c r="K149" s="61"/>
      <c r="L149" s="58"/>
      <c r="M149" s="57"/>
      <c r="N149" s="57" t="s">
        <v>508</v>
      </c>
      <c r="O149" s="58"/>
      <c r="P149" s="58"/>
      <c r="Q149" s="57"/>
      <c r="R149" s="57"/>
      <c r="U149" s="58"/>
    </row>
    <row r="150" spans="1:21" s="60" customFormat="1" ht="21">
      <c r="A150" s="57"/>
      <c r="B150" s="57" t="s">
        <v>511</v>
      </c>
      <c r="C150" s="58"/>
      <c r="D150" s="58"/>
      <c r="E150" s="59"/>
      <c r="G150" s="57" t="s">
        <v>509</v>
      </c>
      <c r="H150" s="58"/>
      <c r="I150" s="58"/>
      <c r="J150" s="57"/>
      <c r="K150" s="61"/>
      <c r="L150" s="58"/>
      <c r="M150" s="57"/>
      <c r="N150" s="57" t="s">
        <v>510</v>
      </c>
      <c r="O150" s="58"/>
      <c r="P150" s="58"/>
      <c r="Q150" s="57"/>
      <c r="R150" s="57"/>
      <c r="U150" s="58"/>
    </row>
    <row r="151" spans="1:23" s="155" customFormat="1" ht="21">
      <c r="A151" s="14">
        <v>132</v>
      </c>
      <c r="B151" s="152" t="s">
        <v>430</v>
      </c>
      <c r="C151" s="152" t="s">
        <v>431</v>
      </c>
      <c r="D151" s="11" t="s">
        <v>3</v>
      </c>
      <c r="E151" s="170" t="s">
        <v>427</v>
      </c>
      <c r="F151" s="171">
        <v>3</v>
      </c>
      <c r="G151" s="170">
        <v>2</v>
      </c>
      <c r="H151" s="166">
        <v>3</v>
      </c>
      <c r="I151" s="149">
        <v>3</v>
      </c>
      <c r="J151" s="154">
        <v>0</v>
      </c>
      <c r="K151" s="154">
        <v>3</v>
      </c>
      <c r="L151" s="170">
        <v>940</v>
      </c>
      <c r="M151" s="13">
        <f t="shared" si="19"/>
        <v>2820</v>
      </c>
      <c r="N151" s="154">
        <v>1</v>
      </c>
      <c r="O151" s="13"/>
      <c r="P151" s="154">
        <v>1</v>
      </c>
      <c r="Q151" s="13"/>
      <c r="R151" s="154">
        <v>1</v>
      </c>
      <c r="S151" s="13"/>
      <c r="T151" s="154">
        <v>0</v>
      </c>
      <c r="U151" s="12"/>
      <c r="V151" s="12"/>
      <c r="W151" s="113"/>
    </row>
    <row r="152" spans="1:23" s="155" customFormat="1" ht="21">
      <c r="A152" s="14">
        <v>133</v>
      </c>
      <c r="B152" s="152" t="s">
        <v>432</v>
      </c>
      <c r="C152" s="152" t="s">
        <v>433</v>
      </c>
      <c r="D152" s="11" t="s">
        <v>3</v>
      </c>
      <c r="E152" s="170" t="s">
        <v>427</v>
      </c>
      <c r="F152" s="171">
        <v>6</v>
      </c>
      <c r="G152" s="170">
        <v>5</v>
      </c>
      <c r="H152" s="166">
        <v>5</v>
      </c>
      <c r="I152" s="149">
        <v>5</v>
      </c>
      <c r="J152" s="154">
        <v>0</v>
      </c>
      <c r="K152" s="154">
        <v>5</v>
      </c>
      <c r="L152" s="170">
        <v>76</v>
      </c>
      <c r="M152" s="13">
        <f t="shared" si="19"/>
        <v>380</v>
      </c>
      <c r="N152" s="154">
        <v>2</v>
      </c>
      <c r="O152" s="13"/>
      <c r="P152" s="154">
        <v>1</v>
      </c>
      <c r="Q152" s="13"/>
      <c r="R152" s="154">
        <v>1</v>
      </c>
      <c r="S152" s="13"/>
      <c r="T152" s="154">
        <v>1</v>
      </c>
      <c r="U152" s="12"/>
      <c r="V152" s="12"/>
      <c r="W152" s="113"/>
    </row>
    <row r="153" spans="1:23" s="155" customFormat="1" ht="21">
      <c r="A153" s="14">
        <v>134</v>
      </c>
      <c r="B153" s="152" t="s">
        <v>434</v>
      </c>
      <c r="C153" s="152" t="s">
        <v>435</v>
      </c>
      <c r="D153" s="11" t="s">
        <v>3</v>
      </c>
      <c r="E153" s="170" t="s">
        <v>427</v>
      </c>
      <c r="F153" s="171">
        <v>1</v>
      </c>
      <c r="G153" s="170">
        <v>3</v>
      </c>
      <c r="H153" s="166">
        <v>2</v>
      </c>
      <c r="I153" s="149">
        <v>2</v>
      </c>
      <c r="J153" s="154">
        <v>0</v>
      </c>
      <c r="K153" s="154">
        <v>2</v>
      </c>
      <c r="L153" s="170">
        <v>585</v>
      </c>
      <c r="M153" s="13">
        <f t="shared" si="19"/>
        <v>1170</v>
      </c>
      <c r="N153" s="154">
        <v>1</v>
      </c>
      <c r="O153" s="13"/>
      <c r="P153" s="154">
        <v>0</v>
      </c>
      <c r="Q153" s="13"/>
      <c r="R153" s="154">
        <v>1</v>
      </c>
      <c r="S153" s="13"/>
      <c r="T153" s="154">
        <v>0</v>
      </c>
      <c r="U153" s="12"/>
      <c r="V153" s="12"/>
      <c r="W153" s="113"/>
    </row>
    <row r="154" spans="1:23" s="155" customFormat="1" ht="21">
      <c r="A154" s="14">
        <v>135</v>
      </c>
      <c r="B154" s="152" t="s">
        <v>437</v>
      </c>
      <c r="C154" s="152" t="s">
        <v>438</v>
      </c>
      <c r="D154" s="11" t="s">
        <v>3</v>
      </c>
      <c r="E154" s="170" t="s">
        <v>427</v>
      </c>
      <c r="F154" s="166">
        <v>5</v>
      </c>
      <c r="G154" s="166">
        <v>5</v>
      </c>
      <c r="H154" s="166">
        <v>5</v>
      </c>
      <c r="I154" s="149">
        <v>5</v>
      </c>
      <c r="J154" s="154">
        <v>0</v>
      </c>
      <c r="K154" s="154">
        <v>5</v>
      </c>
      <c r="L154" s="170">
        <v>240</v>
      </c>
      <c r="M154" s="13">
        <f t="shared" si="19"/>
        <v>1200</v>
      </c>
      <c r="N154" s="154">
        <v>1</v>
      </c>
      <c r="O154" s="13"/>
      <c r="P154" s="154">
        <v>2</v>
      </c>
      <c r="Q154" s="13"/>
      <c r="R154" s="154">
        <v>1</v>
      </c>
      <c r="S154" s="13"/>
      <c r="T154" s="154">
        <v>1</v>
      </c>
      <c r="U154" s="12"/>
      <c r="V154" s="12"/>
      <c r="W154" s="113"/>
    </row>
    <row r="155" spans="1:23" s="155" customFormat="1" ht="21">
      <c r="A155" s="14">
        <v>136</v>
      </c>
      <c r="B155" s="152" t="s">
        <v>440</v>
      </c>
      <c r="C155" s="152" t="s">
        <v>429</v>
      </c>
      <c r="D155" s="11" t="s">
        <v>3</v>
      </c>
      <c r="E155" s="170" t="s">
        <v>427</v>
      </c>
      <c r="F155" s="166">
        <v>3</v>
      </c>
      <c r="G155" s="166">
        <v>3</v>
      </c>
      <c r="H155" s="166">
        <v>3</v>
      </c>
      <c r="I155" s="149">
        <v>3</v>
      </c>
      <c r="J155" s="154">
        <v>0</v>
      </c>
      <c r="K155" s="154">
        <v>3</v>
      </c>
      <c r="L155" s="170">
        <v>290</v>
      </c>
      <c r="M155" s="13">
        <f t="shared" si="19"/>
        <v>870</v>
      </c>
      <c r="N155" s="154">
        <v>1</v>
      </c>
      <c r="O155" s="13"/>
      <c r="P155" s="154">
        <v>1</v>
      </c>
      <c r="Q155" s="13"/>
      <c r="R155" s="154">
        <v>1</v>
      </c>
      <c r="S155" s="13"/>
      <c r="T155" s="154">
        <v>0</v>
      </c>
      <c r="U155" s="12"/>
      <c r="V155" s="12"/>
      <c r="W155" s="113"/>
    </row>
    <row r="156" spans="1:23" s="155" customFormat="1" ht="21">
      <c r="A156" s="14">
        <v>137</v>
      </c>
      <c r="B156" s="152" t="s">
        <v>441</v>
      </c>
      <c r="C156" s="152" t="s">
        <v>429</v>
      </c>
      <c r="D156" s="11" t="s">
        <v>3</v>
      </c>
      <c r="E156" s="170" t="s">
        <v>427</v>
      </c>
      <c r="F156" s="166">
        <v>2</v>
      </c>
      <c r="G156" s="166">
        <v>2</v>
      </c>
      <c r="H156" s="166">
        <v>2</v>
      </c>
      <c r="I156" s="149">
        <v>2</v>
      </c>
      <c r="J156" s="154">
        <v>0</v>
      </c>
      <c r="K156" s="154">
        <v>2</v>
      </c>
      <c r="L156" s="170">
        <v>150</v>
      </c>
      <c r="M156" s="13">
        <f t="shared" si="19"/>
        <v>300</v>
      </c>
      <c r="N156" s="154">
        <v>1</v>
      </c>
      <c r="O156" s="13"/>
      <c r="P156" s="154">
        <v>1</v>
      </c>
      <c r="Q156" s="13"/>
      <c r="R156" s="154">
        <v>0</v>
      </c>
      <c r="S156" s="13"/>
      <c r="T156" s="154">
        <v>0</v>
      </c>
      <c r="U156" s="12"/>
      <c r="V156" s="12"/>
      <c r="W156" s="113"/>
    </row>
    <row r="157" spans="1:23" s="155" customFormat="1" ht="21">
      <c r="A157" s="14">
        <v>138</v>
      </c>
      <c r="B157" s="152" t="s">
        <v>442</v>
      </c>
      <c r="C157" s="152" t="s">
        <v>443</v>
      </c>
      <c r="D157" s="11" t="s">
        <v>3</v>
      </c>
      <c r="E157" s="170" t="s">
        <v>427</v>
      </c>
      <c r="F157" s="166">
        <v>10</v>
      </c>
      <c r="G157" s="166">
        <v>10</v>
      </c>
      <c r="H157" s="166">
        <v>10</v>
      </c>
      <c r="I157" s="149">
        <v>10</v>
      </c>
      <c r="J157" s="154">
        <v>0</v>
      </c>
      <c r="K157" s="154">
        <v>10</v>
      </c>
      <c r="L157" s="170">
        <v>140</v>
      </c>
      <c r="M157" s="13">
        <f t="shared" si="19"/>
        <v>1400</v>
      </c>
      <c r="N157" s="154">
        <v>3</v>
      </c>
      <c r="O157" s="13"/>
      <c r="P157" s="154">
        <v>3</v>
      </c>
      <c r="Q157" s="13"/>
      <c r="R157" s="154">
        <v>3</v>
      </c>
      <c r="S157" s="13"/>
      <c r="T157" s="154">
        <v>1</v>
      </c>
      <c r="U157" s="12"/>
      <c r="V157" s="12"/>
      <c r="W157" s="113"/>
    </row>
    <row r="158" spans="1:23" s="155" customFormat="1" ht="21">
      <c r="A158" s="14">
        <v>139</v>
      </c>
      <c r="B158" s="152" t="s">
        <v>444</v>
      </c>
      <c r="C158" s="152" t="s">
        <v>445</v>
      </c>
      <c r="D158" s="11" t="s">
        <v>3</v>
      </c>
      <c r="E158" s="170" t="s">
        <v>427</v>
      </c>
      <c r="F158" s="166">
        <v>10</v>
      </c>
      <c r="G158" s="166">
        <v>10</v>
      </c>
      <c r="H158" s="166">
        <v>10</v>
      </c>
      <c r="I158" s="149">
        <v>10</v>
      </c>
      <c r="J158" s="154">
        <v>0</v>
      </c>
      <c r="K158" s="154">
        <v>10</v>
      </c>
      <c r="L158" s="170">
        <v>150</v>
      </c>
      <c r="M158" s="13">
        <f t="shared" si="19"/>
        <v>1500</v>
      </c>
      <c r="N158" s="154">
        <v>3</v>
      </c>
      <c r="O158" s="13"/>
      <c r="P158" s="154">
        <v>3</v>
      </c>
      <c r="Q158" s="13"/>
      <c r="R158" s="154">
        <v>3</v>
      </c>
      <c r="S158" s="13"/>
      <c r="T158" s="154">
        <v>1</v>
      </c>
      <c r="U158" s="12"/>
      <c r="V158" s="12"/>
      <c r="W158" s="113"/>
    </row>
    <row r="159" spans="1:23" s="155" customFormat="1" ht="21">
      <c r="A159" s="14">
        <v>140</v>
      </c>
      <c r="B159" s="152" t="s">
        <v>446</v>
      </c>
      <c r="C159" s="152" t="s">
        <v>447</v>
      </c>
      <c r="D159" s="11" t="s">
        <v>3</v>
      </c>
      <c r="E159" s="170" t="s">
        <v>427</v>
      </c>
      <c r="F159" s="166">
        <v>12</v>
      </c>
      <c r="G159" s="166">
        <v>12</v>
      </c>
      <c r="H159" s="166">
        <v>12</v>
      </c>
      <c r="I159" s="149">
        <v>12</v>
      </c>
      <c r="J159" s="154">
        <v>0</v>
      </c>
      <c r="K159" s="154">
        <v>12</v>
      </c>
      <c r="L159" s="170">
        <v>200</v>
      </c>
      <c r="M159" s="13">
        <f t="shared" si="19"/>
        <v>2400</v>
      </c>
      <c r="N159" s="154">
        <v>3</v>
      </c>
      <c r="O159" s="13"/>
      <c r="P159" s="154">
        <v>3</v>
      </c>
      <c r="Q159" s="13"/>
      <c r="R159" s="154">
        <v>3</v>
      </c>
      <c r="S159" s="13"/>
      <c r="T159" s="154">
        <v>3</v>
      </c>
      <c r="U159" s="12"/>
      <c r="V159" s="12"/>
      <c r="W159" s="113"/>
    </row>
    <row r="160" spans="1:23" s="155" customFormat="1" ht="21">
      <c r="A160" s="14">
        <v>141</v>
      </c>
      <c r="B160" s="152" t="s">
        <v>448</v>
      </c>
      <c r="C160" s="152" t="s">
        <v>449</v>
      </c>
      <c r="D160" s="11" t="s">
        <v>3</v>
      </c>
      <c r="E160" s="170" t="s">
        <v>427</v>
      </c>
      <c r="F160" s="166">
        <v>5</v>
      </c>
      <c r="G160" s="166">
        <v>5</v>
      </c>
      <c r="H160" s="166">
        <v>5</v>
      </c>
      <c r="I160" s="149">
        <v>5</v>
      </c>
      <c r="J160" s="154">
        <v>0</v>
      </c>
      <c r="K160" s="154">
        <v>5</v>
      </c>
      <c r="L160" s="170">
        <v>1395</v>
      </c>
      <c r="M160" s="13">
        <f t="shared" si="19"/>
        <v>6975</v>
      </c>
      <c r="N160" s="154">
        <v>2</v>
      </c>
      <c r="O160" s="13"/>
      <c r="P160" s="154">
        <v>1</v>
      </c>
      <c r="Q160" s="13"/>
      <c r="R160" s="154">
        <v>1</v>
      </c>
      <c r="S160" s="13"/>
      <c r="T160" s="154">
        <v>1</v>
      </c>
      <c r="U160" s="12"/>
      <c r="V160" s="12"/>
      <c r="W160" s="113"/>
    </row>
    <row r="161" spans="1:23" s="155" customFormat="1" ht="21">
      <c r="A161" s="14">
        <v>142</v>
      </c>
      <c r="B161" s="152" t="s">
        <v>450</v>
      </c>
      <c r="C161" s="152" t="s">
        <v>451</v>
      </c>
      <c r="D161" s="11" t="s">
        <v>3</v>
      </c>
      <c r="E161" s="170" t="s">
        <v>427</v>
      </c>
      <c r="F161" s="166">
        <v>20</v>
      </c>
      <c r="G161" s="166">
        <v>20</v>
      </c>
      <c r="H161" s="166">
        <v>20</v>
      </c>
      <c r="I161" s="149">
        <v>20</v>
      </c>
      <c r="J161" s="154">
        <v>0</v>
      </c>
      <c r="K161" s="154">
        <v>20</v>
      </c>
      <c r="L161" s="170">
        <v>90</v>
      </c>
      <c r="M161" s="13">
        <f t="shared" si="19"/>
        <v>1800</v>
      </c>
      <c r="N161" s="154">
        <v>5</v>
      </c>
      <c r="O161" s="13"/>
      <c r="P161" s="154">
        <v>5</v>
      </c>
      <c r="Q161" s="13"/>
      <c r="R161" s="154">
        <v>5</v>
      </c>
      <c r="S161" s="13"/>
      <c r="T161" s="154">
        <v>5</v>
      </c>
      <c r="U161" s="12"/>
      <c r="V161" s="12"/>
      <c r="W161" s="113"/>
    </row>
    <row r="162" spans="1:23" s="155" customFormat="1" ht="21">
      <c r="A162" s="14">
        <v>143</v>
      </c>
      <c r="B162" s="152" t="s">
        <v>452</v>
      </c>
      <c r="C162" s="152" t="s">
        <v>453</v>
      </c>
      <c r="D162" s="11" t="s">
        <v>3</v>
      </c>
      <c r="E162" s="170" t="s">
        <v>427</v>
      </c>
      <c r="F162" s="166">
        <v>5</v>
      </c>
      <c r="G162" s="166">
        <v>5</v>
      </c>
      <c r="H162" s="166">
        <v>5</v>
      </c>
      <c r="I162" s="149">
        <v>5</v>
      </c>
      <c r="J162" s="154">
        <v>0</v>
      </c>
      <c r="K162" s="154">
        <v>5</v>
      </c>
      <c r="L162" s="170">
        <v>110</v>
      </c>
      <c r="M162" s="13">
        <f t="shared" si="19"/>
        <v>550</v>
      </c>
      <c r="N162" s="154">
        <v>2</v>
      </c>
      <c r="O162" s="13"/>
      <c r="P162" s="154">
        <v>1</v>
      </c>
      <c r="Q162" s="13"/>
      <c r="R162" s="154">
        <v>1</v>
      </c>
      <c r="S162" s="13"/>
      <c r="T162" s="154">
        <v>1</v>
      </c>
      <c r="U162" s="12"/>
      <c r="V162" s="12"/>
      <c r="W162" s="113"/>
    </row>
    <row r="163" spans="1:23" s="155" customFormat="1" ht="21">
      <c r="A163" s="14">
        <v>144</v>
      </c>
      <c r="B163" s="152" t="s">
        <v>454</v>
      </c>
      <c r="C163" s="152" t="s">
        <v>439</v>
      </c>
      <c r="D163" s="11" t="s">
        <v>3</v>
      </c>
      <c r="E163" s="170" t="s">
        <v>427</v>
      </c>
      <c r="F163" s="166">
        <v>2</v>
      </c>
      <c r="G163" s="166">
        <v>2</v>
      </c>
      <c r="H163" s="166">
        <v>2</v>
      </c>
      <c r="I163" s="149">
        <v>2</v>
      </c>
      <c r="J163" s="154">
        <v>0</v>
      </c>
      <c r="K163" s="154">
        <v>2</v>
      </c>
      <c r="L163" s="170">
        <v>1300</v>
      </c>
      <c r="M163" s="13">
        <f t="shared" si="19"/>
        <v>2600</v>
      </c>
      <c r="N163" s="154">
        <v>1</v>
      </c>
      <c r="O163" s="13"/>
      <c r="P163" s="154">
        <v>0</v>
      </c>
      <c r="Q163" s="13"/>
      <c r="R163" s="154">
        <v>1</v>
      </c>
      <c r="S163" s="13"/>
      <c r="T163" s="154">
        <v>0</v>
      </c>
      <c r="U163" s="12"/>
      <c r="V163" s="12"/>
      <c r="W163" s="113"/>
    </row>
    <row r="164" spans="1:23" s="155" customFormat="1" ht="21">
      <c r="A164" s="14">
        <v>145</v>
      </c>
      <c r="B164" s="152" t="s">
        <v>455</v>
      </c>
      <c r="C164" s="152" t="s">
        <v>456</v>
      </c>
      <c r="D164" s="11" t="s">
        <v>3</v>
      </c>
      <c r="E164" s="170" t="s">
        <v>427</v>
      </c>
      <c r="F164" s="166">
        <v>5</v>
      </c>
      <c r="G164" s="166">
        <v>5</v>
      </c>
      <c r="H164" s="166">
        <v>5</v>
      </c>
      <c r="I164" s="149">
        <v>5</v>
      </c>
      <c r="J164" s="154">
        <v>0</v>
      </c>
      <c r="K164" s="154">
        <v>5</v>
      </c>
      <c r="L164" s="170">
        <v>140</v>
      </c>
      <c r="M164" s="13">
        <f t="shared" si="19"/>
        <v>700</v>
      </c>
      <c r="N164" s="154">
        <v>2</v>
      </c>
      <c r="O164" s="13"/>
      <c r="P164" s="154">
        <v>1</v>
      </c>
      <c r="Q164" s="13"/>
      <c r="R164" s="154">
        <v>1</v>
      </c>
      <c r="S164" s="13"/>
      <c r="T164" s="154">
        <v>1</v>
      </c>
      <c r="U164" s="12"/>
      <c r="V164" s="12"/>
      <c r="W164" s="113"/>
    </row>
    <row r="165" spans="1:23" s="155" customFormat="1" ht="21">
      <c r="A165" s="14">
        <v>146</v>
      </c>
      <c r="B165" s="152" t="s">
        <v>457</v>
      </c>
      <c r="C165" s="152"/>
      <c r="D165" s="11" t="s">
        <v>3</v>
      </c>
      <c r="E165" s="170" t="s">
        <v>427</v>
      </c>
      <c r="F165" s="166">
        <v>10</v>
      </c>
      <c r="G165" s="166">
        <v>10</v>
      </c>
      <c r="H165" s="166">
        <v>10</v>
      </c>
      <c r="I165" s="149">
        <v>10</v>
      </c>
      <c r="J165" s="154">
        <v>0</v>
      </c>
      <c r="K165" s="154">
        <v>10</v>
      </c>
      <c r="L165" s="170">
        <v>60</v>
      </c>
      <c r="M165" s="13">
        <f t="shared" si="19"/>
        <v>600</v>
      </c>
      <c r="N165" s="154">
        <v>3</v>
      </c>
      <c r="O165" s="13"/>
      <c r="P165" s="154">
        <v>3</v>
      </c>
      <c r="Q165" s="13"/>
      <c r="R165" s="154">
        <v>3</v>
      </c>
      <c r="S165" s="13"/>
      <c r="T165" s="154">
        <v>1</v>
      </c>
      <c r="U165" s="12"/>
      <c r="V165" s="12"/>
      <c r="W165" s="113"/>
    </row>
    <row r="166" spans="1:23" s="155" customFormat="1" ht="21">
      <c r="A166" s="14">
        <v>147</v>
      </c>
      <c r="B166" s="152" t="s">
        <v>458</v>
      </c>
      <c r="C166" s="152" t="s">
        <v>459</v>
      </c>
      <c r="D166" s="11" t="s">
        <v>3</v>
      </c>
      <c r="E166" s="170" t="s">
        <v>427</v>
      </c>
      <c r="F166" s="166">
        <v>5</v>
      </c>
      <c r="G166" s="166">
        <v>5</v>
      </c>
      <c r="H166" s="166">
        <v>5</v>
      </c>
      <c r="I166" s="149">
        <v>5</v>
      </c>
      <c r="J166" s="154">
        <v>0</v>
      </c>
      <c r="K166" s="154">
        <v>5</v>
      </c>
      <c r="L166" s="170">
        <v>490</v>
      </c>
      <c r="M166" s="13">
        <f t="shared" si="19"/>
        <v>2450</v>
      </c>
      <c r="N166" s="154">
        <v>2</v>
      </c>
      <c r="O166" s="13"/>
      <c r="P166" s="154">
        <v>1</v>
      </c>
      <c r="Q166" s="13"/>
      <c r="R166" s="154">
        <v>1</v>
      </c>
      <c r="S166" s="13"/>
      <c r="T166" s="154">
        <v>1</v>
      </c>
      <c r="U166" s="12"/>
      <c r="V166" s="12"/>
      <c r="W166" s="113"/>
    </row>
    <row r="167" spans="1:23" s="155" customFormat="1" ht="21">
      <c r="A167" s="14">
        <v>148</v>
      </c>
      <c r="B167" s="152" t="s">
        <v>461</v>
      </c>
      <c r="C167" s="152" t="s">
        <v>433</v>
      </c>
      <c r="D167" s="11" t="s">
        <v>3</v>
      </c>
      <c r="E167" s="170" t="s">
        <v>427</v>
      </c>
      <c r="F167" s="166">
        <v>8</v>
      </c>
      <c r="G167" s="166">
        <v>8</v>
      </c>
      <c r="H167" s="166">
        <v>8</v>
      </c>
      <c r="I167" s="149">
        <v>8</v>
      </c>
      <c r="J167" s="154">
        <v>0</v>
      </c>
      <c r="K167" s="154">
        <v>8</v>
      </c>
      <c r="L167" s="170">
        <v>90</v>
      </c>
      <c r="M167" s="13">
        <f t="shared" si="19"/>
        <v>720</v>
      </c>
      <c r="N167" s="154">
        <v>2</v>
      </c>
      <c r="O167" s="13"/>
      <c r="P167" s="154">
        <v>2</v>
      </c>
      <c r="Q167" s="13"/>
      <c r="R167" s="154">
        <v>2</v>
      </c>
      <c r="S167" s="13"/>
      <c r="T167" s="154">
        <v>2</v>
      </c>
      <c r="U167" s="117"/>
      <c r="V167" s="117"/>
      <c r="W167" s="113"/>
    </row>
    <row r="168" spans="1:23" s="155" customFormat="1" ht="21">
      <c r="A168" s="14">
        <v>149</v>
      </c>
      <c r="B168" s="152" t="s">
        <v>462</v>
      </c>
      <c r="C168" s="152" t="s">
        <v>433</v>
      </c>
      <c r="D168" s="11" t="s">
        <v>3</v>
      </c>
      <c r="E168" s="170" t="s">
        <v>427</v>
      </c>
      <c r="F168" s="166">
        <v>5</v>
      </c>
      <c r="G168" s="166">
        <v>5</v>
      </c>
      <c r="H168" s="166">
        <v>5</v>
      </c>
      <c r="I168" s="149">
        <v>5</v>
      </c>
      <c r="J168" s="154">
        <v>0</v>
      </c>
      <c r="K168" s="154">
        <v>5</v>
      </c>
      <c r="L168" s="170">
        <v>70</v>
      </c>
      <c r="M168" s="13">
        <f t="shared" si="19"/>
        <v>350</v>
      </c>
      <c r="N168" s="154">
        <v>2</v>
      </c>
      <c r="O168" s="13"/>
      <c r="P168" s="154">
        <v>1</v>
      </c>
      <c r="Q168" s="13"/>
      <c r="R168" s="154">
        <v>1</v>
      </c>
      <c r="S168" s="13"/>
      <c r="T168" s="154">
        <v>1</v>
      </c>
      <c r="U168" s="12"/>
      <c r="V168" s="12"/>
      <c r="W168" s="113"/>
    </row>
    <row r="169" spans="1:23" s="155" customFormat="1" ht="21">
      <c r="A169" s="14">
        <v>150</v>
      </c>
      <c r="B169" s="152" t="s">
        <v>463</v>
      </c>
      <c r="C169" s="152" t="s">
        <v>456</v>
      </c>
      <c r="D169" s="11" t="s">
        <v>3</v>
      </c>
      <c r="E169" s="170" t="s">
        <v>427</v>
      </c>
      <c r="F169" s="166">
        <v>20</v>
      </c>
      <c r="G169" s="166">
        <v>20</v>
      </c>
      <c r="H169" s="166">
        <v>20</v>
      </c>
      <c r="I169" s="149">
        <v>20</v>
      </c>
      <c r="J169" s="154">
        <v>0</v>
      </c>
      <c r="K169" s="154">
        <v>20</v>
      </c>
      <c r="L169" s="170">
        <v>195</v>
      </c>
      <c r="M169" s="13">
        <f t="shared" si="19"/>
        <v>3900</v>
      </c>
      <c r="N169" s="154">
        <v>5</v>
      </c>
      <c r="O169" s="13"/>
      <c r="P169" s="154">
        <v>5</v>
      </c>
      <c r="Q169" s="13"/>
      <c r="R169" s="154">
        <v>5</v>
      </c>
      <c r="S169" s="13"/>
      <c r="T169" s="154">
        <v>5</v>
      </c>
      <c r="U169" s="12"/>
      <c r="V169" s="12"/>
      <c r="W169" s="113"/>
    </row>
    <row r="170" spans="1:23" s="155" customFormat="1" ht="21">
      <c r="A170" s="14">
        <v>151</v>
      </c>
      <c r="B170" s="152" t="s">
        <v>464</v>
      </c>
      <c r="C170" s="152" t="s">
        <v>465</v>
      </c>
      <c r="D170" s="11" t="s">
        <v>3</v>
      </c>
      <c r="E170" s="170" t="s">
        <v>427</v>
      </c>
      <c r="F170" s="166">
        <v>2</v>
      </c>
      <c r="G170" s="166">
        <v>2</v>
      </c>
      <c r="H170" s="166">
        <v>2</v>
      </c>
      <c r="I170" s="149">
        <v>2</v>
      </c>
      <c r="J170" s="154">
        <v>0</v>
      </c>
      <c r="K170" s="154">
        <v>2</v>
      </c>
      <c r="L170" s="170">
        <v>260</v>
      </c>
      <c r="M170" s="13">
        <f t="shared" si="19"/>
        <v>520</v>
      </c>
      <c r="N170" s="154">
        <v>1</v>
      </c>
      <c r="O170" s="13"/>
      <c r="P170" s="154">
        <v>1</v>
      </c>
      <c r="Q170" s="13"/>
      <c r="R170" s="154">
        <v>0</v>
      </c>
      <c r="S170" s="13"/>
      <c r="T170" s="154">
        <v>0</v>
      </c>
      <c r="U170" s="12"/>
      <c r="V170" s="12"/>
      <c r="W170" s="113"/>
    </row>
    <row r="171" spans="1:23" s="155" customFormat="1" ht="21">
      <c r="A171" s="14">
        <v>152</v>
      </c>
      <c r="B171" s="152" t="s">
        <v>466</v>
      </c>
      <c r="C171" s="152" t="s">
        <v>465</v>
      </c>
      <c r="D171" s="11" t="s">
        <v>3</v>
      </c>
      <c r="E171" s="170" t="s">
        <v>427</v>
      </c>
      <c r="F171" s="166">
        <v>2</v>
      </c>
      <c r="G171" s="166">
        <v>2</v>
      </c>
      <c r="H171" s="166">
        <v>2</v>
      </c>
      <c r="I171" s="149">
        <v>2</v>
      </c>
      <c r="J171" s="154">
        <v>0</v>
      </c>
      <c r="K171" s="154">
        <v>2</v>
      </c>
      <c r="L171" s="170">
        <v>140</v>
      </c>
      <c r="M171" s="13">
        <f t="shared" si="19"/>
        <v>280</v>
      </c>
      <c r="N171" s="154">
        <v>1</v>
      </c>
      <c r="O171" s="13"/>
      <c r="P171" s="154">
        <v>1</v>
      </c>
      <c r="Q171" s="13"/>
      <c r="R171" s="154">
        <v>0</v>
      </c>
      <c r="S171" s="13"/>
      <c r="T171" s="154">
        <v>0</v>
      </c>
      <c r="U171" s="12"/>
      <c r="V171" s="12"/>
      <c r="W171" s="113"/>
    </row>
    <row r="172" spans="1:23" s="155" customFormat="1" ht="21">
      <c r="A172" s="14">
        <v>153</v>
      </c>
      <c r="B172" s="152" t="s">
        <v>467</v>
      </c>
      <c r="C172" s="152" t="s">
        <v>436</v>
      </c>
      <c r="D172" s="11" t="s">
        <v>3</v>
      </c>
      <c r="E172" s="170" t="s">
        <v>427</v>
      </c>
      <c r="F172" s="166">
        <v>3</v>
      </c>
      <c r="G172" s="166">
        <v>3</v>
      </c>
      <c r="H172" s="166">
        <v>3</v>
      </c>
      <c r="I172" s="149">
        <v>3</v>
      </c>
      <c r="J172" s="154">
        <v>0</v>
      </c>
      <c r="K172" s="154">
        <v>3</v>
      </c>
      <c r="L172" s="170">
        <v>100</v>
      </c>
      <c r="M172" s="13">
        <f t="shared" si="19"/>
        <v>300</v>
      </c>
      <c r="N172" s="154">
        <v>1</v>
      </c>
      <c r="O172" s="13"/>
      <c r="P172" s="154">
        <v>1</v>
      </c>
      <c r="Q172" s="13"/>
      <c r="R172" s="154">
        <v>1</v>
      </c>
      <c r="S172" s="13"/>
      <c r="T172" s="154">
        <v>0</v>
      </c>
      <c r="U172" s="12"/>
      <c r="V172" s="12"/>
      <c r="W172" s="113"/>
    </row>
    <row r="173" spans="1:23" s="155" customFormat="1" ht="21">
      <c r="A173" s="14">
        <v>154</v>
      </c>
      <c r="B173" s="152" t="s">
        <v>468</v>
      </c>
      <c r="C173" s="152" t="s">
        <v>469</v>
      </c>
      <c r="D173" s="11" t="s">
        <v>3</v>
      </c>
      <c r="E173" s="170" t="s">
        <v>427</v>
      </c>
      <c r="F173" s="166">
        <v>3</v>
      </c>
      <c r="G173" s="166">
        <v>3</v>
      </c>
      <c r="H173" s="166">
        <v>3</v>
      </c>
      <c r="I173" s="149">
        <v>3</v>
      </c>
      <c r="J173" s="154">
        <v>0</v>
      </c>
      <c r="K173" s="154">
        <v>3</v>
      </c>
      <c r="L173" s="170">
        <v>620</v>
      </c>
      <c r="M173" s="13">
        <f t="shared" si="19"/>
        <v>1860</v>
      </c>
      <c r="N173" s="154">
        <v>1</v>
      </c>
      <c r="O173" s="13"/>
      <c r="P173" s="154">
        <v>1</v>
      </c>
      <c r="Q173" s="13"/>
      <c r="R173" s="154">
        <v>1</v>
      </c>
      <c r="S173" s="13"/>
      <c r="T173" s="154">
        <v>0</v>
      </c>
      <c r="U173" s="12"/>
      <c r="V173" s="12"/>
      <c r="W173" s="113"/>
    </row>
    <row r="174" spans="1:23" s="155" customFormat="1" ht="21">
      <c r="A174" s="14">
        <v>155</v>
      </c>
      <c r="B174" s="152" t="s">
        <v>470</v>
      </c>
      <c r="C174" s="152" t="s">
        <v>471</v>
      </c>
      <c r="D174" s="11" t="s">
        <v>3</v>
      </c>
      <c r="E174" s="170" t="s">
        <v>427</v>
      </c>
      <c r="F174" s="166">
        <v>20</v>
      </c>
      <c r="G174" s="166">
        <v>20</v>
      </c>
      <c r="H174" s="166">
        <v>20</v>
      </c>
      <c r="I174" s="149">
        <v>20</v>
      </c>
      <c r="J174" s="154">
        <v>0</v>
      </c>
      <c r="K174" s="154">
        <v>20</v>
      </c>
      <c r="L174" s="170">
        <v>330</v>
      </c>
      <c r="M174" s="13">
        <f t="shared" si="19"/>
        <v>6600</v>
      </c>
      <c r="N174" s="154">
        <v>5</v>
      </c>
      <c r="O174" s="13"/>
      <c r="P174" s="154">
        <v>5</v>
      </c>
      <c r="Q174" s="13"/>
      <c r="R174" s="154">
        <v>5</v>
      </c>
      <c r="S174" s="13"/>
      <c r="T174" s="154">
        <v>5</v>
      </c>
      <c r="U174" s="12"/>
      <c r="V174" s="12"/>
      <c r="W174" s="113"/>
    </row>
    <row r="175" spans="1:23" s="155" customFormat="1" ht="21">
      <c r="A175" s="14">
        <v>156</v>
      </c>
      <c r="B175" s="152" t="s">
        <v>472</v>
      </c>
      <c r="C175" s="152" t="s">
        <v>473</v>
      </c>
      <c r="D175" s="11" t="s">
        <v>3</v>
      </c>
      <c r="E175" s="170" t="s">
        <v>427</v>
      </c>
      <c r="F175" s="166">
        <v>4</v>
      </c>
      <c r="G175" s="166">
        <v>4</v>
      </c>
      <c r="H175" s="166">
        <v>4</v>
      </c>
      <c r="I175" s="149">
        <v>4</v>
      </c>
      <c r="J175" s="154">
        <v>0</v>
      </c>
      <c r="K175" s="154">
        <v>4</v>
      </c>
      <c r="L175" s="170">
        <v>210</v>
      </c>
      <c r="M175" s="13">
        <f t="shared" si="19"/>
        <v>840</v>
      </c>
      <c r="N175" s="154">
        <v>1</v>
      </c>
      <c r="O175" s="13"/>
      <c r="P175" s="154">
        <v>1</v>
      </c>
      <c r="Q175" s="13"/>
      <c r="R175" s="154">
        <v>1</v>
      </c>
      <c r="S175" s="13"/>
      <c r="T175" s="154">
        <v>1</v>
      </c>
      <c r="U175" s="12"/>
      <c r="V175" s="12"/>
      <c r="W175" s="113"/>
    </row>
    <row r="176" spans="1:23" s="155" customFormat="1" ht="21">
      <c r="A176" s="14">
        <v>157</v>
      </c>
      <c r="B176" s="152" t="s">
        <v>474</v>
      </c>
      <c r="C176" s="152" t="s">
        <v>460</v>
      </c>
      <c r="D176" s="11" t="s">
        <v>3</v>
      </c>
      <c r="E176" s="170" t="s">
        <v>427</v>
      </c>
      <c r="F176" s="166">
        <v>20</v>
      </c>
      <c r="G176" s="166">
        <v>20</v>
      </c>
      <c r="H176" s="166">
        <v>20</v>
      </c>
      <c r="I176" s="149">
        <v>20</v>
      </c>
      <c r="J176" s="154">
        <v>0</v>
      </c>
      <c r="K176" s="154">
        <v>20</v>
      </c>
      <c r="L176" s="170">
        <v>100</v>
      </c>
      <c r="M176" s="13">
        <f t="shared" si="19"/>
        <v>2000</v>
      </c>
      <c r="N176" s="154">
        <v>5</v>
      </c>
      <c r="O176" s="13"/>
      <c r="P176" s="154">
        <v>5</v>
      </c>
      <c r="Q176" s="13"/>
      <c r="R176" s="154">
        <v>5</v>
      </c>
      <c r="S176" s="13"/>
      <c r="T176" s="154">
        <v>5</v>
      </c>
      <c r="U176" s="12"/>
      <c r="V176" s="12"/>
      <c r="W176" s="113"/>
    </row>
    <row r="177" spans="1:23" s="155" customFormat="1" ht="21">
      <c r="A177" s="14">
        <v>158</v>
      </c>
      <c r="B177" s="152" t="s">
        <v>475</v>
      </c>
      <c r="C177" s="152" t="s">
        <v>476</v>
      </c>
      <c r="D177" s="11" t="s">
        <v>3</v>
      </c>
      <c r="E177" s="170" t="s">
        <v>427</v>
      </c>
      <c r="F177" s="166">
        <v>20</v>
      </c>
      <c r="G177" s="166">
        <v>20</v>
      </c>
      <c r="H177" s="166">
        <v>20</v>
      </c>
      <c r="I177" s="149">
        <v>20</v>
      </c>
      <c r="J177" s="154">
        <v>0</v>
      </c>
      <c r="K177" s="154">
        <v>20</v>
      </c>
      <c r="L177" s="170">
        <v>150</v>
      </c>
      <c r="M177" s="13">
        <f t="shared" si="19"/>
        <v>3000</v>
      </c>
      <c r="N177" s="154">
        <v>5</v>
      </c>
      <c r="O177" s="13"/>
      <c r="P177" s="154">
        <v>5</v>
      </c>
      <c r="Q177" s="13"/>
      <c r="R177" s="154">
        <v>5</v>
      </c>
      <c r="S177" s="13"/>
      <c r="T177" s="154">
        <v>5</v>
      </c>
      <c r="U177" s="12"/>
      <c r="V177" s="12"/>
      <c r="W177" s="113"/>
    </row>
    <row r="178" spans="1:23" s="155" customFormat="1" ht="21">
      <c r="A178" s="14">
        <v>159</v>
      </c>
      <c r="B178" s="152" t="s">
        <v>477</v>
      </c>
      <c r="C178" s="152" t="s">
        <v>476</v>
      </c>
      <c r="D178" s="11" t="s">
        <v>3</v>
      </c>
      <c r="E178" s="170" t="s">
        <v>427</v>
      </c>
      <c r="F178" s="166">
        <v>4</v>
      </c>
      <c r="G178" s="166">
        <v>4</v>
      </c>
      <c r="H178" s="166">
        <v>4</v>
      </c>
      <c r="I178" s="149">
        <v>4</v>
      </c>
      <c r="J178" s="154">
        <v>0</v>
      </c>
      <c r="K178" s="154">
        <v>4</v>
      </c>
      <c r="L178" s="170">
        <v>160</v>
      </c>
      <c r="M178" s="13">
        <f t="shared" si="19"/>
        <v>640</v>
      </c>
      <c r="N178" s="154">
        <v>1</v>
      </c>
      <c r="O178" s="13"/>
      <c r="P178" s="154">
        <v>1</v>
      </c>
      <c r="Q178" s="13"/>
      <c r="R178" s="154">
        <v>1</v>
      </c>
      <c r="S178" s="13"/>
      <c r="T178" s="154">
        <v>1</v>
      </c>
      <c r="U178" s="12"/>
      <c r="V178" s="12"/>
      <c r="W178" s="113"/>
    </row>
    <row r="179" spans="1:23" s="155" customFormat="1" ht="21">
      <c r="A179" s="14">
        <v>160</v>
      </c>
      <c r="B179" s="152" t="s">
        <v>478</v>
      </c>
      <c r="C179" s="152" t="s">
        <v>479</v>
      </c>
      <c r="D179" s="11" t="s">
        <v>3</v>
      </c>
      <c r="E179" s="170" t="s">
        <v>427</v>
      </c>
      <c r="F179" s="166">
        <v>3</v>
      </c>
      <c r="G179" s="166">
        <v>3</v>
      </c>
      <c r="H179" s="166">
        <v>3</v>
      </c>
      <c r="I179" s="149">
        <v>3</v>
      </c>
      <c r="J179" s="154">
        <v>0</v>
      </c>
      <c r="K179" s="154">
        <v>3</v>
      </c>
      <c r="L179" s="170">
        <v>460</v>
      </c>
      <c r="M179" s="13">
        <f t="shared" si="19"/>
        <v>1380</v>
      </c>
      <c r="N179" s="154">
        <v>1</v>
      </c>
      <c r="O179" s="13"/>
      <c r="P179" s="154">
        <v>1</v>
      </c>
      <c r="Q179" s="13"/>
      <c r="R179" s="154">
        <v>1</v>
      </c>
      <c r="S179" s="13"/>
      <c r="T179" s="154">
        <v>0</v>
      </c>
      <c r="U179" s="12"/>
      <c r="V179" s="12"/>
      <c r="W179" s="113"/>
    </row>
    <row r="180" spans="1:23" s="155" customFormat="1" ht="21">
      <c r="A180" s="14">
        <v>161</v>
      </c>
      <c r="B180" s="152" t="s">
        <v>480</v>
      </c>
      <c r="C180" s="152" t="s">
        <v>481</v>
      </c>
      <c r="D180" s="11" t="s">
        <v>3</v>
      </c>
      <c r="E180" s="170" t="s">
        <v>427</v>
      </c>
      <c r="F180" s="166">
        <v>8</v>
      </c>
      <c r="G180" s="166">
        <v>8</v>
      </c>
      <c r="H180" s="166">
        <v>8</v>
      </c>
      <c r="I180" s="149">
        <v>8</v>
      </c>
      <c r="J180" s="154">
        <v>0</v>
      </c>
      <c r="K180" s="154">
        <v>8</v>
      </c>
      <c r="L180" s="170">
        <v>80</v>
      </c>
      <c r="M180" s="13">
        <f aca="true" t="shared" si="23" ref="M180:M187">K180*L180</f>
        <v>640</v>
      </c>
      <c r="N180" s="154">
        <v>2</v>
      </c>
      <c r="O180" s="13"/>
      <c r="P180" s="154">
        <v>2</v>
      </c>
      <c r="Q180" s="13"/>
      <c r="R180" s="154">
        <v>2</v>
      </c>
      <c r="S180" s="13"/>
      <c r="T180" s="154">
        <v>2</v>
      </c>
      <c r="U180" s="12"/>
      <c r="V180" s="12"/>
      <c r="W180" s="113"/>
    </row>
    <row r="181" spans="1:23" s="155" customFormat="1" ht="21">
      <c r="A181" s="14">
        <v>162</v>
      </c>
      <c r="B181" s="152" t="s">
        <v>482</v>
      </c>
      <c r="C181" s="152" t="s">
        <v>483</v>
      </c>
      <c r="D181" s="11" t="s">
        <v>3</v>
      </c>
      <c r="E181" s="170" t="s">
        <v>427</v>
      </c>
      <c r="F181" s="166">
        <v>12</v>
      </c>
      <c r="G181" s="166">
        <v>12</v>
      </c>
      <c r="H181" s="166">
        <v>12</v>
      </c>
      <c r="I181" s="149">
        <v>12</v>
      </c>
      <c r="J181" s="154">
        <v>0</v>
      </c>
      <c r="K181" s="154">
        <v>12</v>
      </c>
      <c r="L181" s="170">
        <v>650</v>
      </c>
      <c r="M181" s="13">
        <f t="shared" si="23"/>
        <v>7800</v>
      </c>
      <c r="N181" s="154">
        <v>3</v>
      </c>
      <c r="O181" s="13"/>
      <c r="P181" s="154">
        <v>3</v>
      </c>
      <c r="Q181" s="13"/>
      <c r="R181" s="154">
        <v>3</v>
      </c>
      <c r="S181" s="13"/>
      <c r="T181" s="154">
        <v>3</v>
      </c>
      <c r="U181" s="12"/>
      <c r="V181" s="12"/>
      <c r="W181" s="113"/>
    </row>
    <row r="182" spans="1:23" s="155" customFormat="1" ht="21">
      <c r="A182" s="14">
        <v>163</v>
      </c>
      <c r="B182" s="152" t="s">
        <v>485</v>
      </c>
      <c r="C182" s="152" t="s">
        <v>476</v>
      </c>
      <c r="D182" s="11" t="s">
        <v>3</v>
      </c>
      <c r="E182" s="170" t="s">
        <v>427</v>
      </c>
      <c r="F182" s="166">
        <v>20</v>
      </c>
      <c r="G182" s="166">
        <v>20</v>
      </c>
      <c r="H182" s="166">
        <v>20</v>
      </c>
      <c r="I182" s="149">
        <v>20</v>
      </c>
      <c r="J182" s="154">
        <v>0</v>
      </c>
      <c r="K182" s="154">
        <v>20</v>
      </c>
      <c r="L182" s="170">
        <v>90</v>
      </c>
      <c r="M182" s="13">
        <f t="shared" si="23"/>
        <v>1800</v>
      </c>
      <c r="N182" s="154">
        <v>5</v>
      </c>
      <c r="O182" s="13"/>
      <c r="P182" s="154">
        <v>5</v>
      </c>
      <c r="Q182" s="13"/>
      <c r="R182" s="154">
        <v>5</v>
      </c>
      <c r="S182" s="13"/>
      <c r="T182" s="154">
        <v>5</v>
      </c>
      <c r="U182" s="12"/>
      <c r="V182" s="12"/>
      <c r="W182" s="113"/>
    </row>
    <row r="183" spans="1:23" s="155" customFormat="1" ht="21">
      <c r="A183" s="14">
        <v>164</v>
      </c>
      <c r="B183" s="152" t="s">
        <v>486</v>
      </c>
      <c r="C183" s="152" t="s">
        <v>476</v>
      </c>
      <c r="D183" s="11" t="s">
        <v>3</v>
      </c>
      <c r="E183" s="170" t="s">
        <v>427</v>
      </c>
      <c r="F183" s="166">
        <v>20</v>
      </c>
      <c r="G183" s="166">
        <v>20</v>
      </c>
      <c r="H183" s="166">
        <v>20</v>
      </c>
      <c r="I183" s="149">
        <v>20</v>
      </c>
      <c r="J183" s="154">
        <v>0</v>
      </c>
      <c r="K183" s="154">
        <v>20</v>
      </c>
      <c r="L183" s="170">
        <v>75</v>
      </c>
      <c r="M183" s="13">
        <f t="shared" si="23"/>
        <v>1500</v>
      </c>
      <c r="N183" s="154">
        <v>5</v>
      </c>
      <c r="O183" s="13"/>
      <c r="P183" s="154">
        <v>5</v>
      </c>
      <c r="Q183" s="13"/>
      <c r="R183" s="154">
        <v>5</v>
      </c>
      <c r="S183" s="13"/>
      <c r="T183" s="154">
        <v>5</v>
      </c>
      <c r="U183" s="12"/>
      <c r="V183" s="12"/>
      <c r="W183" s="113"/>
    </row>
    <row r="184" spans="1:23" s="155" customFormat="1" ht="21">
      <c r="A184" s="14">
        <v>165</v>
      </c>
      <c r="B184" s="152" t="s">
        <v>487</v>
      </c>
      <c r="C184" s="152" t="s">
        <v>433</v>
      </c>
      <c r="D184" s="11" t="s">
        <v>3</v>
      </c>
      <c r="E184" s="170" t="s">
        <v>427</v>
      </c>
      <c r="F184" s="166">
        <v>4</v>
      </c>
      <c r="G184" s="166">
        <v>4</v>
      </c>
      <c r="H184" s="166">
        <v>4</v>
      </c>
      <c r="I184" s="149">
        <v>4</v>
      </c>
      <c r="J184" s="154">
        <v>0</v>
      </c>
      <c r="K184" s="154">
        <v>4</v>
      </c>
      <c r="L184" s="170">
        <v>190</v>
      </c>
      <c r="M184" s="13">
        <f t="shared" si="23"/>
        <v>760</v>
      </c>
      <c r="N184" s="154">
        <v>1</v>
      </c>
      <c r="O184" s="13"/>
      <c r="P184" s="154">
        <v>1</v>
      </c>
      <c r="Q184" s="13"/>
      <c r="R184" s="154">
        <v>1</v>
      </c>
      <c r="S184" s="13"/>
      <c r="T184" s="154">
        <v>1</v>
      </c>
      <c r="U184" s="12"/>
      <c r="V184" s="12"/>
      <c r="W184" s="113"/>
    </row>
    <row r="185" spans="1:23" s="155" customFormat="1" ht="21">
      <c r="A185" s="14">
        <v>166</v>
      </c>
      <c r="B185" s="152" t="s">
        <v>488</v>
      </c>
      <c r="C185" s="152"/>
      <c r="D185" s="11" t="s">
        <v>3</v>
      </c>
      <c r="E185" s="170" t="s">
        <v>427</v>
      </c>
      <c r="F185" s="166">
        <v>1</v>
      </c>
      <c r="G185" s="166">
        <v>1</v>
      </c>
      <c r="H185" s="166">
        <v>1</v>
      </c>
      <c r="I185" s="149">
        <v>1</v>
      </c>
      <c r="J185" s="154">
        <v>0</v>
      </c>
      <c r="K185" s="154">
        <v>1</v>
      </c>
      <c r="L185" s="170">
        <v>310</v>
      </c>
      <c r="M185" s="13">
        <f t="shared" si="23"/>
        <v>310</v>
      </c>
      <c r="N185" s="154">
        <v>1</v>
      </c>
      <c r="O185" s="13"/>
      <c r="P185" s="154">
        <v>0</v>
      </c>
      <c r="Q185" s="13"/>
      <c r="R185" s="154">
        <v>0</v>
      </c>
      <c r="S185" s="13"/>
      <c r="T185" s="154">
        <v>0</v>
      </c>
      <c r="U185" s="12"/>
      <c r="V185" s="12"/>
      <c r="W185" s="113"/>
    </row>
    <row r="186" spans="1:23" s="155" customFormat="1" ht="21">
      <c r="A186" s="14">
        <v>167</v>
      </c>
      <c r="B186" s="152" t="s">
        <v>489</v>
      </c>
      <c r="C186" s="152" t="s">
        <v>484</v>
      </c>
      <c r="D186" s="11" t="s">
        <v>3</v>
      </c>
      <c r="E186" s="170" t="s">
        <v>427</v>
      </c>
      <c r="F186" s="166">
        <v>4</v>
      </c>
      <c r="G186" s="166">
        <v>4</v>
      </c>
      <c r="H186" s="166">
        <v>4</v>
      </c>
      <c r="I186" s="149">
        <v>4</v>
      </c>
      <c r="J186" s="154">
        <v>0</v>
      </c>
      <c r="K186" s="154">
        <v>4</v>
      </c>
      <c r="L186" s="170">
        <v>290</v>
      </c>
      <c r="M186" s="13">
        <f t="shared" si="23"/>
        <v>1160</v>
      </c>
      <c r="N186" s="154">
        <v>2</v>
      </c>
      <c r="O186" s="13"/>
      <c r="P186" s="154">
        <v>2</v>
      </c>
      <c r="Q186" s="13"/>
      <c r="R186" s="154">
        <v>0</v>
      </c>
      <c r="S186" s="13"/>
      <c r="T186" s="154">
        <v>0</v>
      </c>
      <c r="U186" s="12"/>
      <c r="V186" s="12"/>
      <c r="W186" s="113"/>
    </row>
    <row r="187" spans="1:23" s="155" customFormat="1" ht="21">
      <c r="A187" s="14">
        <v>168</v>
      </c>
      <c r="B187" s="152" t="s">
        <v>490</v>
      </c>
      <c r="C187" s="172" t="s">
        <v>460</v>
      </c>
      <c r="D187" s="11" t="s">
        <v>3</v>
      </c>
      <c r="E187" s="170" t="s">
        <v>427</v>
      </c>
      <c r="F187" s="166">
        <v>12</v>
      </c>
      <c r="G187" s="166">
        <v>12</v>
      </c>
      <c r="H187" s="166">
        <v>12</v>
      </c>
      <c r="I187" s="149">
        <v>12</v>
      </c>
      <c r="J187" s="154">
        <v>0</v>
      </c>
      <c r="K187" s="154">
        <v>12</v>
      </c>
      <c r="L187" s="170">
        <v>95</v>
      </c>
      <c r="M187" s="13">
        <f t="shared" si="23"/>
        <v>1140</v>
      </c>
      <c r="N187" s="154">
        <v>3</v>
      </c>
      <c r="O187" s="13"/>
      <c r="P187" s="154">
        <v>3</v>
      </c>
      <c r="Q187" s="13"/>
      <c r="R187" s="154">
        <v>3</v>
      </c>
      <c r="S187" s="13"/>
      <c r="T187" s="154">
        <v>3</v>
      </c>
      <c r="U187" s="12"/>
      <c r="V187" s="12"/>
      <c r="W187" s="113"/>
    </row>
    <row r="188" spans="1:21" s="60" customFormat="1" ht="21">
      <c r="A188" s="57"/>
      <c r="B188" s="57" t="s">
        <v>500</v>
      </c>
      <c r="C188" s="58"/>
      <c r="D188" s="58"/>
      <c r="E188" s="59"/>
      <c r="G188" s="57" t="s">
        <v>501</v>
      </c>
      <c r="H188" s="57"/>
      <c r="I188" s="57"/>
      <c r="J188" s="57"/>
      <c r="K188" s="61"/>
      <c r="L188" s="58"/>
      <c r="M188" s="57"/>
      <c r="N188" s="57" t="s">
        <v>502</v>
      </c>
      <c r="O188" s="57"/>
      <c r="P188" s="57"/>
      <c r="Q188" s="57"/>
      <c r="R188" s="57"/>
      <c r="U188" s="57"/>
    </row>
    <row r="189" spans="1:21" s="60" customFormat="1" ht="21">
      <c r="A189" s="57"/>
      <c r="B189" s="57" t="s">
        <v>503</v>
      </c>
      <c r="C189" s="58"/>
      <c r="D189" s="58"/>
      <c r="E189" s="57"/>
      <c r="G189" s="57" t="s">
        <v>504</v>
      </c>
      <c r="H189" s="58"/>
      <c r="I189" s="58"/>
      <c r="J189" s="57"/>
      <c r="K189" s="61"/>
      <c r="L189" s="58"/>
      <c r="M189" s="62"/>
      <c r="N189" s="62" t="s">
        <v>505</v>
      </c>
      <c r="O189" s="62"/>
      <c r="P189" s="62"/>
      <c r="Q189" s="62"/>
      <c r="R189" s="62"/>
      <c r="U189" s="58"/>
    </row>
    <row r="190" spans="1:21" s="60" customFormat="1" ht="21">
      <c r="A190" s="57"/>
      <c r="B190" s="57" t="s">
        <v>506</v>
      </c>
      <c r="C190" s="58"/>
      <c r="D190" s="58"/>
      <c r="E190" s="57"/>
      <c r="G190" s="57" t="s">
        <v>507</v>
      </c>
      <c r="H190" s="58"/>
      <c r="I190" s="58"/>
      <c r="J190" s="57"/>
      <c r="K190" s="61"/>
      <c r="L190" s="58"/>
      <c r="M190" s="57"/>
      <c r="N190" s="57" t="s">
        <v>508</v>
      </c>
      <c r="O190" s="58"/>
      <c r="P190" s="58"/>
      <c r="Q190" s="57"/>
      <c r="R190" s="57"/>
      <c r="U190" s="58"/>
    </row>
    <row r="191" spans="1:21" s="60" customFormat="1" ht="21">
      <c r="A191" s="57"/>
      <c r="B191" s="57" t="s">
        <v>511</v>
      </c>
      <c r="C191" s="58"/>
      <c r="D191" s="58"/>
      <c r="E191" s="59"/>
      <c r="G191" s="57" t="s">
        <v>509</v>
      </c>
      <c r="H191" s="58"/>
      <c r="I191" s="58"/>
      <c r="J191" s="57"/>
      <c r="K191" s="61"/>
      <c r="L191" s="58"/>
      <c r="M191" s="57"/>
      <c r="N191" s="57" t="s">
        <v>510</v>
      </c>
      <c r="O191" s="58"/>
      <c r="P191" s="58"/>
      <c r="Q191" s="57"/>
      <c r="R191" s="57"/>
      <c r="U191" s="58"/>
    </row>
    <row r="192" spans="1:23" s="155" customFormat="1" ht="21">
      <c r="A192" s="14">
        <v>169</v>
      </c>
      <c r="B192" s="152" t="s">
        <v>491</v>
      </c>
      <c r="C192" s="172" t="s">
        <v>460</v>
      </c>
      <c r="D192" s="11" t="s">
        <v>3</v>
      </c>
      <c r="E192" s="170" t="s">
        <v>427</v>
      </c>
      <c r="F192" s="166">
        <v>20</v>
      </c>
      <c r="G192" s="166">
        <v>20</v>
      </c>
      <c r="H192" s="166">
        <v>20</v>
      </c>
      <c r="I192" s="149">
        <v>20</v>
      </c>
      <c r="J192" s="154">
        <v>0</v>
      </c>
      <c r="K192" s="154">
        <v>20</v>
      </c>
      <c r="L192" s="170">
        <v>105</v>
      </c>
      <c r="M192" s="13">
        <f>K192*L192</f>
        <v>2100</v>
      </c>
      <c r="N192" s="154">
        <v>5</v>
      </c>
      <c r="O192" s="13"/>
      <c r="P192" s="154">
        <v>5</v>
      </c>
      <c r="Q192" s="13"/>
      <c r="R192" s="154">
        <v>5</v>
      </c>
      <c r="S192" s="13"/>
      <c r="T192" s="154">
        <v>5</v>
      </c>
      <c r="U192" s="12"/>
      <c r="V192" s="12"/>
      <c r="W192" s="113"/>
    </row>
    <row r="193" spans="1:23" s="174" customFormat="1" ht="21">
      <c r="A193" s="14">
        <v>170</v>
      </c>
      <c r="B193" s="152" t="s">
        <v>492</v>
      </c>
      <c r="C193" s="172" t="s">
        <v>484</v>
      </c>
      <c r="D193" s="11" t="s">
        <v>3</v>
      </c>
      <c r="E193" s="170" t="s">
        <v>427</v>
      </c>
      <c r="F193" s="166">
        <v>2</v>
      </c>
      <c r="G193" s="166">
        <v>2</v>
      </c>
      <c r="H193" s="166">
        <v>2</v>
      </c>
      <c r="I193" s="149">
        <v>2</v>
      </c>
      <c r="J193" s="173">
        <v>0</v>
      </c>
      <c r="K193" s="173">
        <v>2</v>
      </c>
      <c r="L193" s="170">
        <v>655</v>
      </c>
      <c r="M193" s="13">
        <f>K193*L193</f>
        <v>1310</v>
      </c>
      <c r="N193" s="173">
        <v>1</v>
      </c>
      <c r="O193" s="13"/>
      <c r="P193" s="173">
        <v>1</v>
      </c>
      <c r="Q193" s="13"/>
      <c r="R193" s="173">
        <v>0</v>
      </c>
      <c r="S193" s="13"/>
      <c r="T193" s="173">
        <v>0</v>
      </c>
      <c r="U193" s="12"/>
      <c r="V193" s="12"/>
      <c r="W193" s="113"/>
    </row>
    <row r="194" spans="1:25" ht="21">
      <c r="A194" s="14">
        <v>171</v>
      </c>
      <c r="B194" s="14" t="s">
        <v>343</v>
      </c>
      <c r="C194" s="11" t="s">
        <v>99</v>
      </c>
      <c r="D194" s="11" t="s">
        <v>3</v>
      </c>
      <c r="E194" s="13" t="s">
        <v>100</v>
      </c>
      <c r="F194" s="110">
        <v>42</v>
      </c>
      <c r="G194" s="110">
        <v>42</v>
      </c>
      <c r="H194" s="110">
        <v>84</v>
      </c>
      <c r="I194" s="13">
        <v>100</v>
      </c>
      <c r="J194" s="13">
        <v>36</v>
      </c>
      <c r="K194" s="13">
        <f aca="true" t="shared" si="24" ref="K194:K214">I194-J194</f>
        <v>64</v>
      </c>
      <c r="L194" s="111">
        <v>438.34</v>
      </c>
      <c r="M194" s="13">
        <f>K194*L194</f>
        <v>28053.76</v>
      </c>
      <c r="N194" s="13">
        <f>K194/4</f>
        <v>16</v>
      </c>
      <c r="O194" s="13"/>
      <c r="P194" s="13">
        <f>K194/4</f>
        <v>16</v>
      </c>
      <c r="Q194" s="13"/>
      <c r="R194" s="13">
        <f>K194/4</f>
        <v>16</v>
      </c>
      <c r="S194" s="13"/>
      <c r="T194" s="13">
        <f>K194/4</f>
        <v>16</v>
      </c>
      <c r="U194" s="12"/>
      <c r="V194" s="12"/>
      <c r="W194" s="113"/>
      <c r="X194" s="114">
        <f>(SUM(F194,G194,H194))/3</f>
        <v>56</v>
      </c>
      <c r="Y194" s="115">
        <f>I194-J194</f>
        <v>64</v>
      </c>
    </row>
    <row r="195" spans="1:25" ht="21">
      <c r="A195" s="14">
        <v>172</v>
      </c>
      <c r="B195" s="14" t="s">
        <v>101</v>
      </c>
      <c r="C195" s="11" t="s">
        <v>99</v>
      </c>
      <c r="D195" s="11" t="s">
        <v>3</v>
      </c>
      <c r="E195" s="13" t="s">
        <v>100</v>
      </c>
      <c r="F195" s="110">
        <v>790</v>
      </c>
      <c r="G195" s="110">
        <v>707</v>
      </c>
      <c r="H195" s="110">
        <v>763</v>
      </c>
      <c r="I195" s="13">
        <v>850</v>
      </c>
      <c r="J195" s="13">
        <v>50</v>
      </c>
      <c r="K195" s="13">
        <f t="shared" si="24"/>
        <v>800</v>
      </c>
      <c r="L195" s="111">
        <v>3.21</v>
      </c>
      <c r="M195" s="13">
        <f t="shared" si="19"/>
        <v>2568</v>
      </c>
      <c r="N195" s="13">
        <f aca="true" t="shared" si="25" ref="N195:N268">K195/4</f>
        <v>200</v>
      </c>
      <c r="O195" s="13"/>
      <c r="P195" s="13">
        <f aca="true" t="shared" si="26" ref="P195:P268">K195/4</f>
        <v>200</v>
      </c>
      <c r="Q195" s="13"/>
      <c r="R195" s="13">
        <f aca="true" t="shared" si="27" ref="R195:R268">K195/4</f>
        <v>200</v>
      </c>
      <c r="S195" s="13"/>
      <c r="T195" s="13">
        <f aca="true" t="shared" si="28" ref="T195:T268">K195/4</f>
        <v>200</v>
      </c>
      <c r="U195" s="12"/>
      <c r="V195" s="12"/>
      <c r="W195" s="113"/>
      <c r="X195" s="114">
        <f>(SUM(F195,G195,H195))/3</f>
        <v>753.3333333333334</v>
      </c>
      <c r="Y195" s="115">
        <f aca="true" t="shared" si="29" ref="Y195:Y213">I195-J195</f>
        <v>800</v>
      </c>
    </row>
    <row r="196" spans="1:25" s="119" customFormat="1" ht="21">
      <c r="A196" s="14">
        <v>173</v>
      </c>
      <c r="B196" s="14" t="s">
        <v>319</v>
      </c>
      <c r="C196" s="11" t="s">
        <v>99</v>
      </c>
      <c r="D196" s="11" t="s">
        <v>3</v>
      </c>
      <c r="E196" s="13" t="s">
        <v>102</v>
      </c>
      <c r="F196" s="110">
        <v>500</v>
      </c>
      <c r="G196" s="110">
        <v>500</v>
      </c>
      <c r="H196" s="110">
        <v>500</v>
      </c>
      <c r="I196" s="13">
        <v>600</v>
      </c>
      <c r="J196" s="13">
        <v>0</v>
      </c>
      <c r="K196" s="13">
        <f t="shared" si="24"/>
        <v>600</v>
      </c>
      <c r="L196" s="111">
        <v>33.17</v>
      </c>
      <c r="M196" s="13">
        <f t="shared" si="19"/>
        <v>19902</v>
      </c>
      <c r="N196" s="13">
        <f t="shared" si="25"/>
        <v>150</v>
      </c>
      <c r="O196" s="13"/>
      <c r="P196" s="13">
        <f t="shared" si="26"/>
        <v>150</v>
      </c>
      <c r="Q196" s="13"/>
      <c r="R196" s="13">
        <f t="shared" si="27"/>
        <v>150</v>
      </c>
      <c r="S196" s="13"/>
      <c r="T196" s="13">
        <f t="shared" si="28"/>
        <v>150</v>
      </c>
      <c r="U196" s="117"/>
      <c r="V196" s="117"/>
      <c r="W196" s="113"/>
      <c r="X196" s="118">
        <f>(SUM(F196,G196,H196))/3</f>
        <v>500</v>
      </c>
      <c r="Y196" s="115">
        <f t="shared" si="29"/>
        <v>600</v>
      </c>
    </row>
    <row r="197" spans="1:30" ht="21">
      <c r="A197" s="14">
        <v>174</v>
      </c>
      <c r="B197" s="14" t="s">
        <v>103</v>
      </c>
      <c r="C197" s="11" t="s">
        <v>99</v>
      </c>
      <c r="D197" s="11" t="s">
        <v>3</v>
      </c>
      <c r="E197" s="13" t="s">
        <v>100</v>
      </c>
      <c r="F197" s="110">
        <v>105</v>
      </c>
      <c r="G197" s="110">
        <v>9</v>
      </c>
      <c r="H197" s="110">
        <v>126</v>
      </c>
      <c r="I197" s="13">
        <v>152</v>
      </c>
      <c r="J197" s="13">
        <v>0</v>
      </c>
      <c r="K197" s="13">
        <f t="shared" si="24"/>
        <v>152</v>
      </c>
      <c r="L197" s="111">
        <v>2.25</v>
      </c>
      <c r="M197" s="13">
        <f t="shared" si="19"/>
        <v>342</v>
      </c>
      <c r="N197" s="13">
        <f t="shared" si="25"/>
        <v>38</v>
      </c>
      <c r="O197" s="13"/>
      <c r="P197" s="13">
        <f t="shared" si="26"/>
        <v>38</v>
      </c>
      <c r="Q197" s="13"/>
      <c r="R197" s="13">
        <f t="shared" si="27"/>
        <v>38</v>
      </c>
      <c r="S197" s="13"/>
      <c r="T197" s="13">
        <f t="shared" si="28"/>
        <v>38</v>
      </c>
      <c r="U197" s="12"/>
      <c r="V197" s="12"/>
      <c r="W197" s="113"/>
      <c r="X197" s="114">
        <f aca="true" t="shared" si="30" ref="X197:X214">(SUM(F197,G197,H197))/3</f>
        <v>80</v>
      </c>
      <c r="Y197" s="115">
        <f t="shared" si="29"/>
        <v>152</v>
      </c>
      <c r="AA197" s="116"/>
      <c r="AB197" s="116"/>
      <c r="AC197" s="116"/>
      <c r="AD197" s="116"/>
    </row>
    <row r="198" spans="1:30" s="116" customFormat="1" ht="21">
      <c r="A198" s="14">
        <v>175</v>
      </c>
      <c r="B198" s="14" t="s">
        <v>234</v>
      </c>
      <c r="C198" s="11" t="s">
        <v>99</v>
      </c>
      <c r="D198" s="11" t="s">
        <v>3</v>
      </c>
      <c r="E198" s="13" t="s">
        <v>100</v>
      </c>
      <c r="F198" s="110">
        <v>125</v>
      </c>
      <c r="G198" s="110">
        <v>80</v>
      </c>
      <c r="H198" s="110">
        <v>250</v>
      </c>
      <c r="I198" s="13">
        <v>240</v>
      </c>
      <c r="J198" s="13">
        <v>0</v>
      </c>
      <c r="K198" s="13">
        <f t="shared" si="24"/>
        <v>240</v>
      </c>
      <c r="L198" s="111">
        <v>54</v>
      </c>
      <c r="M198" s="13">
        <f t="shared" si="19"/>
        <v>12960</v>
      </c>
      <c r="N198" s="13">
        <f t="shared" si="25"/>
        <v>60</v>
      </c>
      <c r="O198" s="13"/>
      <c r="P198" s="13">
        <f t="shared" si="26"/>
        <v>60</v>
      </c>
      <c r="Q198" s="13"/>
      <c r="R198" s="13">
        <f t="shared" si="27"/>
        <v>60</v>
      </c>
      <c r="S198" s="13"/>
      <c r="T198" s="13">
        <f t="shared" si="28"/>
        <v>60</v>
      </c>
      <c r="U198" s="12"/>
      <c r="V198" s="12"/>
      <c r="W198" s="113"/>
      <c r="X198" s="114">
        <f t="shared" si="30"/>
        <v>151.66666666666666</v>
      </c>
      <c r="Y198" s="115">
        <f t="shared" si="29"/>
        <v>240</v>
      </c>
      <c r="Z198" s="102"/>
      <c r="AA198" s="102"/>
      <c r="AB198" s="102"/>
      <c r="AC198" s="102"/>
      <c r="AD198" s="102"/>
    </row>
    <row r="199" spans="1:25" ht="21">
      <c r="A199" s="14">
        <v>176</v>
      </c>
      <c r="B199" s="14" t="s">
        <v>104</v>
      </c>
      <c r="C199" s="11" t="s">
        <v>99</v>
      </c>
      <c r="D199" s="11" t="s">
        <v>3</v>
      </c>
      <c r="E199" s="13" t="s">
        <v>102</v>
      </c>
      <c r="F199" s="110">
        <v>19000</v>
      </c>
      <c r="G199" s="110">
        <v>17800</v>
      </c>
      <c r="H199" s="110">
        <v>16200</v>
      </c>
      <c r="I199" s="13">
        <v>20000</v>
      </c>
      <c r="J199" s="13">
        <v>8000</v>
      </c>
      <c r="K199" s="13">
        <f t="shared" si="24"/>
        <v>12000</v>
      </c>
      <c r="L199" s="111">
        <v>11.88</v>
      </c>
      <c r="M199" s="13">
        <f t="shared" si="19"/>
        <v>142560</v>
      </c>
      <c r="N199" s="13">
        <f t="shared" si="25"/>
        <v>3000</v>
      </c>
      <c r="O199" s="13"/>
      <c r="P199" s="13">
        <f t="shared" si="26"/>
        <v>3000</v>
      </c>
      <c r="Q199" s="13"/>
      <c r="R199" s="13">
        <f t="shared" si="27"/>
        <v>3000</v>
      </c>
      <c r="S199" s="13"/>
      <c r="T199" s="13">
        <f t="shared" si="28"/>
        <v>3000</v>
      </c>
      <c r="U199" s="12"/>
      <c r="V199" s="12"/>
      <c r="W199" s="113"/>
      <c r="X199" s="114">
        <f t="shared" si="30"/>
        <v>17666.666666666668</v>
      </c>
      <c r="Y199" s="115">
        <f t="shared" si="29"/>
        <v>12000</v>
      </c>
    </row>
    <row r="200" spans="1:25" ht="21">
      <c r="A200" s="14">
        <v>177</v>
      </c>
      <c r="B200" s="14" t="s">
        <v>218</v>
      </c>
      <c r="C200" s="11" t="s">
        <v>99</v>
      </c>
      <c r="D200" s="11" t="s">
        <v>3</v>
      </c>
      <c r="E200" s="13" t="s">
        <v>102</v>
      </c>
      <c r="F200" s="110">
        <v>2325</v>
      </c>
      <c r="G200" s="110">
        <v>2000</v>
      </c>
      <c r="H200" s="110">
        <v>1750</v>
      </c>
      <c r="I200" s="13">
        <v>2410</v>
      </c>
      <c r="J200" s="13">
        <v>250</v>
      </c>
      <c r="K200" s="13">
        <f t="shared" si="24"/>
        <v>2160</v>
      </c>
      <c r="L200" s="111">
        <v>19.6</v>
      </c>
      <c r="M200" s="13">
        <f t="shared" si="19"/>
        <v>42336</v>
      </c>
      <c r="N200" s="13">
        <f t="shared" si="25"/>
        <v>540</v>
      </c>
      <c r="O200" s="13"/>
      <c r="P200" s="13">
        <f t="shared" si="26"/>
        <v>540</v>
      </c>
      <c r="Q200" s="13"/>
      <c r="R200" s="13">
        <f t="shared" si="27"/>
        <v>540</v>
      </c>
      <c r="S200" s="13"/>
      <c r="T200" s="13">
        <f t="shared" si="28"/>
        <v>540</v>
      </c>
      <c r="U200" s="12"/>
      <c r="V200" s="12"/>
      <c r="W200" s="113"/>
      <c r="X200" s="114">
        <f t="shared" si="30"/>
        <v>2025</v>
      </c>
      <c r="Y200" s="115">
        <f t="shared" si="29"/>
        <v>2160</v>
      </c>
    </row>
    <row r="201" spans="1:25" ht="21">
      <c r="A201" s="14">
        <v>178</v>
      </c>
      <c r="B201" s="14" t="s">
        <v>105</v>
      </c>
      <c r="C201" s="11" t="s">
        <v>99</v>
      </c>
      <c r="D201" s="11" t="s">
        <v>3</v>
      </c>
      <c r="E201" s="13" t="s">
        <v>102</v>
      </c>
      <c r="F201" s="110">
        <v>650</v>
      </c>
      <c r="G201" s="110">
        <v>700</v>
      </c>
      <c r="H201" s="110">
        <v>750</v>
      </c>
      <c r="I201" s="13">
        <v>772</v>
      </c>
      <c r="J201" s="13">
        <v>300</v>
      </c>
      <c r="K201" s="13">
        <f t="shared" si="24"/>
        <v>472</v>
      </c>
      <c r="L201" s="111">
        <v>11.2</v>
      </c>
      <c r="M201" s="13">
        <f t="shared" si="19"/>
        <v>5286.4</v>
      </c>
      <c r="N201" s="13">
        <f t="shared" si="25"/>
        <v>118</v>
      </c>
      <c r="O201" s="13"/>
      <c r="P201" s="13">
        <f t="shared" si="26"/>
        <v>118</v>
      </c>
      <c r="Q201" s="13"/>
      <c r="R201" s="13">
        <f t="shared" si="27"/>
        <v>118</v>
      </c>
      <c r="S201" s="13"/>
      <c r="T201" s="13">
        <f t="shared" si="28"/>
        <v>118</v>
      </c>
      <c r="U201" s="12"/>
      <c r="V201" s="12"/>
      <c r="W201" s="113"/>
      <c r="X201" s="114">
        <f t="shared" si="30"/>
        <v>700</v>
      </c>
      <c r="Y201" s="115">
        <f t="shared" si="29"/>
        <v>472</v>
      </c>
    </row>
    <row r="202" spans="1:25" ht="21">
      <c r="A202" s="14">
        <v>179</v>
      </c>
      <c r="B202" s="14" t="s">
        <v>185</v>
      </c>
      <c r="C202" s="11" t="s">
        <v>99</v>
      </c>
      <c r="D202" s="11" t="s">
        <v>3</v>
      </c>
      <c r="E202" s="13" t="s">
        <v>100</v>
      </c>
      <c r="F202" s="110">
        <v>3650</v>
      </c>
      <c r="G202" s="110">
        <v>2152</v>
      </c>
      <c r="H202" s="110">
        <v>2598</v>
      </c>
      <c r="I202" s="13">
        <v>3090</v>
      </c>
      <c r="J202" s="13">
        <v>450</v>
      </c>
      <c r="K202" s="13">
        <f t="shared" si="24"/>
        <v>2640</v>
      </c>
      <c r="L202" s="111">
        <v>5.6</v>
      </c>
      <c r="M202" s="13">
        <f t="shared" si="19"/>
        <v>14783.999999999998</v>
      </c>
      <c r="N202" s="13">
        <f t="shared" si="25"/>
        <v>660</v>
      </c>
      <c r="O202" s="13"/>
      <c r="P202" s="13">
        <f t="shared" si="26"/>
        <v>660</v>
      </c>
      <c r="Q202" s="13"/>
      <c r="R202" s="13">
        <f t="shared" si="27"/>
        <v>660</v>
      </c>
      <c r="S202" s="13"/>
      <c r="T202" s="13">
        <f t="shared" si="28"/>
        <v>660</v>
      </c>
      <c r="U202" s="12"/>
      <c r="V202" s="12"/>
      <c r="W202" s="113"/>
      <c r="X202" s="114">
        <f t="shared" si="30"/>
        <v>2800</v>
      </c>
      <c r="Y202" s="115">
        <f t="shared" si="29"/>
        <v>2640</v>
      </c>
    </row>
    <row r="203" spans="1:25" ht="21">
      <c r="A203" s="14">
        <v>180</v>
      </c>
      <c r="B203" s="14" t="s">
        <v>106</v>
      </c>
      <c r="C203" s="11" t="s">
        <v>99</v>
      </c>
      <c r="D203" s="11" t="s">
        <v>3</v>
      </c>
      <c r="E203" s="13" t="s">
        <v>102</v>
      </c>
      <c r="F203" s="110">
        <v>1660</v>
      </c>
      <c r="G203" s="110">
        <v>1840</v>
      </c>
      <c r="H203" s="110">
        <v>1580</v>
      </c>
      <c r="I203" s="13">
        <v>2000</v>
      </c>
      <c r="J203" s="13">
        <v>920</v>
      </c>
      <c r="K203" s="13">
        <f t="shared" si="24"/>
        <v>1080</v>
      </c>
      <c r="L203" s="111">
        <v>15</v>
      </c>
      <c r="M203" s="13">
        <f t="shared" si="19"/>
        <v>16200</v>
      </c>
      <c r="N203" s="13">
        <f t="shared" si="25"/>
        <v>270</v>
      </c>
      <c r="O203" s="13"/>
      <c r="P203" s="13">
        <f t="shared" si="26"/>
        <v>270</v>
      </c>
      <c r="Q203" s="13"/>
      <c r="R203" s="13">
        <f t="shared" si="27"/>
        <v>270</v>
      </c>
      <c r="S203" s="13"/>
      <c r="T203" s="13">
        <f t="shared" si="28"/>
        <v>270</v>
      </c>
      <c r="U203" s="12"/>
      <c r="V203" s="12"/>
      <c r="W203" s="113"/>
      <c r="X203" s="114">
        <f t="shared" si="30"/>
        <v>1693.3333333333333</v>
      </c>
      <c r="Y203" s="115">
        <f t="shared" si="29"/>
        <v>1080</v>
      </c>
    </row>
    <row r="204" spans="1:25" ht="21">
      <c r="A204" s="14">
        <v>181</v>
      </c>
      <c r="B204" s="14" t="s">
        <v>107</v>
      </c>
      <c r="C204" s="11" t="s">
        <v>99</v>
      </c>
      <c r="D204" s="11" t="s">
        <v>3</v>
      </c>
      <c r="E204" s="13" t="s">
        <v>100</v>
      </c>
      <c r="F204" s="110">
        <v>200</v>
      </c>
      <c r="G204" s="110">
        <v>200</v>
      </c>
      <c r="H204" s="110">
        <v>150</v>
      </c>
      <c r="I204" s="13">
        <v>200</v>
      </c>
      <c r="J204" s="13">
        <v>0</v>
      </c>
      <c r="K204" s="13">
        <f t="shared" si="24"/>
        <v>200</v>
      </c>
      <c r="L204" s="111">
        <v>3.4</v>
      </c>
      <c r="M204" s="13">
        <f t="shared" si="19"/>
        <v>680</v>
      </c>
      <c r="N204" s="13">
        <f t="shared" si="25"/>
        <v>50</v>
      </c>
      <c r="O204" s="13"/>
      <c r="P204" s="13">
        <f t="shared" si="26"/>
        <v>50</v>
      </c>
      <c r="Q204" s="13"/>
      <c r="R204" s="13">
        <f t="shared" si="27"/>
        <v>50</v>
      </c>
      <c r="S204" s="13"/>
      <c r="T204" s="13">
        <f t="shared" si="28"/>
        <v>50</v>
      </c>
      <c r="U204" s="12"/>
      <c r="V204" s="12"/>
      <c r="W204" s="113"/>
      <c r="X204" s="114">
        <f t="shared" si="30"/>
        <v>183.33333333333334</v>
      </c>
      <c r="Y204" s="115">
        <f t="shared" si="29"/>
        <v>200</v>
      </c>
    </row>
    <row r="205" spans="1:25" ht="21">
      <c r="A205" s="14">
        <v>182</v>
      </c>
      <c r="B205" s="14" t="s">
        <v>108</v>
      </c>
      <c r="C205" s="11" t="s">
        <v>99</v>
      </c>
      <c r="D205" s="11" t="s">
        <v>3</v>
      </c>
      <c r="E205" s="13" t="s">
        <v>100</v>
      </c>
      <c r="F205" s="110">
        <v>1450</v>
      </c>
      <c r="G205" s="110">
        <v>1450</v>
      </c>
      <c r="H205" s="110">
        <v>1800</v>
      </c>
      <c r="I205" s="13">
        <v>2150</v>
      </c>
      <c r="J205" s="13">
        <v>1250</v>
      </c>
      <c r="K205" s="13">
        <f t="shared" si="24"/>
        <v>900</v>
      </c>
      <c r="L205" s="111">
        <v>3</v>
      </c>
      <c r="M205" s="13">
        <f t="shared" si="19"/>
        <v>2700</v>
      </c>
      <c r="N205" s="13">
        <f t="shared" si="25"/>
        <v>225</v>
      </c>
      <c r="O205" s="13"/>
      <c r="P205" s="13">
        <f t="shared" si="26"/>
        <v>225</v>
      </c>
      <c r="Q205" s="13"/>
      <c r="R205" s="13">
        <f t="shared" si="27"/>
        <v>225</v>
      </c>
      <c r="S205" s="13"/>
      <c r="T205" s="13">
        <f t="shared" si="28"/>
        <v>225</v>
      </c>
      <c r="U205" s="12"/>
      <c r="V205" s="12"/>
      <c r="W205" s="113"/>
      <c r="X205" s="114">
        <f t="shared" si="30"/>
        <v>1566.6666666666667</v>
      </c>
      <c r="Y205" s="115">
        <f t="shared" si="29"/>
        <v>900</v>
      </c>
    </row>
    <row r="206" spans="1:25" ht="21">
      <c r="A206" s="14">
        <v>183</v>
      </c>
      <c r="B206" s="14" t="s">
        <v>279</v>
      </c>
      <c r="C206" s="11" t="s">
        <v>99</v>
      </c>
      <c r="D206" s="11" t="s">
        <v>3</v>
      </c>
      <c r="E206" s="13" t="s">
        <v>100</v>
      </c>
      <c r="F206" s="110">
        <v>1200</v>
      </c>
      <c r="G206" s="110">
        <v>1910</v>
      </c>
      <c r="H206" s="110">
        <v>1700</v>
      </c>
      <c r="I206" s="13">
        <v>1690</v>
      </c>
      <c r="J206" s="13">
        <v>90</v>
      </c>
      <c r="K206" s="13">
        <f t="shared" si="24"/>
        <v>1600</v>
      </c>
      <c r="L206" s="111">
        <v>28</v>
      </c>
      <c r="M206" s="13">
        <f>K206*L206</f>
        <v>44800</v>
      </c>
      <c r="N206" s="13">
        <f>K206/4</f>
        <v>400</v>
      </c>
      <c r="O206" s="13"/>
      <c r="P206" s="13">
        <f>K206/4</f>
        <v>400</v>
      </c>
      <c r="Q206" s="13"/>
      <c r="R206" s="13">
        <f>K206/4</f>
        <v>400</v>
      </c>
      <c r="S206" s="13"/>
      <c r="T206" s="13">
        <f>K206/4</f>
        <v>400</v>
      </c>
      <c r="U206" s="12"/>
      <c r="V206" s="12"/>
      <c r="W206" s="113"/>
      <c r="X206" s="114">
        <f>(SUM(F206,G206,H206))/3</f>
        <v>1603.3333333333333</v>
      </c>
      <c r="Y206" s="115">
        <f>I206-J206</f>
        <v>1600</v>
      </c>
    </row>
    <row r="207" spans="1:25" ht="21">
      <c r="A207" s="14">
        <v>184</v>
      </c>
      <c r="B207" s="14" t="s">
        <v>499</v>
      </c>
      <c r="C207" s="11" t="s">
        <v>99</v>
      </c>
      <c r="D207" s="11" t="s">
        <v>3</v>
      </c>
      <c r="E207" s="13" t="s">
        <v>498</v>
      </c>
      <c r="F207" s="110">
        <v>500</v>
      </c>
      <c r="G207" s="110">
        <v>450</v>
      </c>
      <c r="H207" s="110">
        <v>400</v>
      </c>
      <c r="I207" s="13">
        <v>400</v>
      </c>
      <c r="J207" s="13">
        <v>0</v>
      </c>
      <c r="K207" s="13">
        <f t="shared" si="24"/>
        <v>400</v>
      </c>
      <c r="L207" s="111">
        <v>150</v>
      </c>
      <c r="M207" s="13">
        <f t="shared" si="19"/>
        <v>60000</v>
      </c>
      <c r="N207" s="13">
        <f t="shared" si="25"/>
        <v>100</v>
      </c>
      <c r="O207" s="13"/>
      <c r="P207" s="13">
        <f t="shared" si="26"/>
        <v>100</v>
      </c>
      <c r="Q207" s="13"/>
      <c r="R207" s="13">
        <f t="shared" si="27"/>
        <v>100</v>
      </c>
      <c r="S207" s="13"/>
      <c r="T207" s="13">
        <f t="shared" si="28"/>
        <v>100</v>
      </c>
      <c r="U207" s="12"/>
      <c r="V207" s="12"/>
      <c r="W207" s="113"/>
      <c r="X207" s="114">
        <f t="shared" si="30"/>
        <v>450</v>
      </c>
      <c r="Y207" s="115">
        <f t="shared" si="29"/>
        <v>400</v>
      </c>
    </row>
    <row r="208" spans="1:25" ht="21">
      <c r="A208" s="14">
        <v>185</v>
      </c>
      <c r="B208" s="14" t="s">
        <v>109</v>
      </c>
      <c r="C208" s="11" t="s">
        <v>99</v>
      </c>
      <c r="D208" s="11" t="s">
        <v>3</v>
      </c>
      <c r="E208" s="13" t="s">
        <v>100</v>
      </c>
      <c r="F208" s="110">
        <v>190</v>
      </c>
      <c r="G208" s="110">
        <v>170</v>
      </c>
      <c r="H208" s="110">
        <v>150</v>
      </c>
      <c r="I208" s="13">
        <v>186</v>
      </c>
      <c r="J208" s="13">
        <v>150</v>
      </c>
      <c r="K208" s="13">
        <f t="shared" si="24"/>
        <v>36</v>
      </c>
      <c r="L208" s="111">
        <v>23</v>
      </c>
      <c r="M208" s="13">
        <f t="shared" si="19"/>
        <v>828</v>
      </c>
      <c r="N208" s="13">
        <f t="shared" si="25"/>
        <v>9</v>
      </c>
      <c r="O208" s="13"/>
      <c r="P208" s="13">
        <f t="shared" si="26"/>
        <v>9</v>
      </c>
      <c r="Q208" s="13"/>
      <c r="R208" s="13">
        <f t="shared" si="27"/>
        <v>9</v>
      </c>
      <c r="S208" s="13"/>
      <c r="T208" s="13">
        <f t="shared" si="28"/>
        <v>9</v>
      </c>
      <c r="U208" s="12"/>
      <c r="V208" s="12"/>
      <c r="W208" s="113"/>
      <c r="X208" s="114">
        <f t="shared" si="30"/>
        <v>170</v>
      </c>
      <c r="Y208" s="115">
        <f t="shared" si="29"/>
        <v>36</v>
      </c>
    </row>
    <row r="209" spans="1:25" ht="21">
      <c r="A209" s="14">
        <v>186</v>
      </c>
      <c r="B209" s="14" t="s">
        <v>110</v>
      </c>
      <c r="C209" s="11" t="s">
        <v>99</v>
      </c>
      <c r="D209" s="11" t="s">
        <v>3</v>
      </c>
      <c r="E209" s="13" t="s">
        <v>102</v>
      </c>
      <c r="F209" s="110">
        <v>133</v>
      </c>
      <c r="G209" s="110">
        <v>175</v>
      </c>
      <c r="H209" s="110">
        <v>114</v>
      </c>
      <c r="I209" s="13">
        <v>178</v>
      </c>
      <c r="J209" s="13">
        <v>18</v>
      </c>
      <c r="K209" s="13">
        <f t="shared" si="24"/>
        <v>160</v>
      </c>
      <c r="L209" s="111">
        <v>719.896</v>
      </c>
      <c r="M209" s="13">
        <f t="shared" si="19"/>
        <v>115183.35999999999</v>
      </c>
      <c r="N209" s="13">
        <f t="shared" si="25"/>
        <v>40</v>
      </c>
      <c r="O209" s="13"/>
      <c r="P209" s="13">
        <f t="shared" si="26"/>
        <v>40</v>
      </c>
      <c r="Q209" s="13"/>
      <c r="R209" s="13">
        <f t="shared" si="27"/>
        <v>40</v>
      </c>
      <c r="S209" s="13"/>
      <c r="T209" s="13">
        <f t="shared" si="28"/>
        <v>40</v>
      </c>
      <c r="U209" s="12"/>
      <c r="V209" s="12"/>
      <c r="W209" s="113"/>
      <c r="X209" s="114">
        <f t="shared" si="30"/>
        <v>140.66666666666666</v>
      </c>
      <c r="Y209" s="115">
        <f t="shared" si="29"/>
        <v>160</v>
      </c>
    </row>
    <row r="210" spans="1:25" ht="21">
      <c r="A210" s="14">
        <v>187</v>
      </c>
      <c r="B210" s="14" t="s">
        <v>111</v>
      </c>
      <c r="C210" s="11" t="s">
        <v>99</v>
      </c>
      <c r="D210" s="11" t="s">
        <v>3</v>
      </c>
      <c r="E210" s="13" t="s">
        <v>100</v>
      </c>
      <c r="F210" s="110">
        <v>1497</v>
      </c>
      <c r="G210" s="110">
        <v>1350</v>
      </c>
      <c r="H210" s="110">
        <v>1350</v>
      </c>
      <c r="I210" s="13">
        <v>1540</v>
      </c>
      <c r="J210" s="13">
        <v>700</v>
      </c>
      <c r="K210" s="13">
        <f t="shared" si="24"/>
        <v>840</v>
      </c>
      <c r="L210" s="111">
        <v>4.82</v>
      </c>
      <c r="M210" s="13">
        <f t="shared" si="19"/>
        <v>4048.8</v>
      </c>
      <c r="N210" s="13">
        <f t="shared" si="25"/>
        <v>210</v>
      </c>
      <c r="O210" s="13"/>
      <c r="P210" s="13">
        <f t="shared" si="26"/>
        <v>210</v>
      </c>
      <c r="Q210" s="13"/>
      <c r="R210" s="13">
        <f t="shared" si="27"/>
        <v>210</v>
      </c>
      <c r="S210" s="13"/>
      <c r="T210" s="13">
        <f t="shared" si="28"/>
        <v>210</v>
      </c>
      <c r="U210" s="12"/>
      <c r="V210" s="12"/>
      <c r="W210" s="113"/>
      <c r="X210" s="114">
        <f t="shared" si="30"/>
        <v>1399</v>
      </c>
      <c r="Y210" s="115">
        <f t="shared" si="29"/>
        <v>840</v>
      </c>
    </row>
    <row r="211" spans="1:25" ht="21">
      <c r="A211" s="14">
        <v>188</v>
      </c>
      <c r="B211" s="14" t="s">
        <v>112</v>
      </c>
      <c r="C211" s="11" t="s">
        <v>99</v>
      </c>
      <c r="D211" s="11" t="s">
        <v>3</v>
      </c>
      <c r="E211" s="13" t="s">
        <v>100</v>
      </c>
      <c r="F211" s="110">
        <v>600</v>
      </c>
      <c r="G211" s="110">
        <v>370</v>
      </c>
      <c r="H211" s="110">
        <v>620</v>
      </c>
      <c r="I211" s="13">
        <v>680</v>
      </c>
      <c r="J211" s="13">
        <v>280</v>
      </c>
      <c r="K211" s="13">
        <f t="shared" si="24"/>
        <v>400</v>
      </c>
      <c r="L211" s="111">
        <v>4.5</v>
      </c>
      <c r="M211" s="13">
        <f t="shared" si="19"/>
        <v>1800</v>
      </c>
      <c r="N211" s="13">
        <f t="shared" si="25"/>
        <v>100</v>
      </c>
      <c r="O211" s="13"/>
      <c r="P211" s="13">
        <f t="shared" si="26"/>
        <v>100</v>
      </c>
      <c r="Q211" s="13"/>
      <c r="R211" s="13">
        <f t="shared" si="27"/>
        <v>100</v>
      </c>
      <c r="S211" s="13"/>
      <c r="T211" s="13">
        <f t="shared" si="28"/>
        <v>100</v>
      </c>
      <c r="U211" s="12"/>
      <c r="V211" s="12"/>
      <c r="W211" s="113"/>
      <c r="X211" s="114">
        <f t="shared" si="30"/>
        <v>530</v>
      </c>
      <c r="Y211" s="115">
        <f t="shared" si="29"/>
        <v>400</v>
      </c>
    </row>
    <row r="212" spans="1:25" ht="21">
      <c r="A212" s="14">
        <v>189</v>
      </c>
      <c r="B212" s="14" t="s">
        <v>235</v>
      </c>
      <c r="C212" s="11" t="s">
        <v>99</v>
      </c>
      <c r="D212" s="11" t="s">
        <v>3</v>
      </c>
      <c r="E212" s="13" t="s">
        <v>100</v>
      </c>
      <c r="F212" s="110">
        <v>45</v>
      </c>
      <c r="G212" s="110">
        <v>285</v>
      </c>
      <c r="H212" s="110">
        <v>150</v>
      </c>
      <c r="I212" s="13">
        <v>170</v>
      </c>
      <c r="J212" s="13">
        <v>50</v>
      </c>
      <c r="K212" s="13">
        <f t="shared" si="24"/>
        <v>120</v>
      </c>
      <c r="L212" s="111">
        <v>241.82</v>
      </c>
      <c r="M212" s="13">
        <f>K212*L212</f>
        <v>29018.399999999998</v>
      </c>
      <c r="N212" s="13">
        <f t="shared" si="25"/>
        <v>30</v>
      </c>
      <c r="O212" s="13"/>
      <c r="P212" s="13">
        <f t="shared" si="26"/>
        <v>30</v>
      </c>
      <c r="Q212" s="13"/>
      <c r="R212" s="13">
        <f t="shared" si="27"/>
        <v>30</v>
      </c>
      <c r="S212" s="13"/>
      <c r="T212" s="13">
        <f t="shared" si="28"/>
        <v>30</v>
      </c>
      <c r="U212" s="12"/>
      <c r="V212" s="12"/>
      <c r="W212" s="113"/>
      <c r="X212" s="114">
        <f>(SUM(F212,G212,H212))/3</f>
        <v>160</v>
      </c>
      <c r="Y212" s="115">
        <f>I212-J212</f>
        <v>120</v>
      </c>
    </row>
    <row r="213" spans="1:25" ht="21">
      <c r="A213" s="14">
        <v>190</v>
      </c>
      <c r="B213" s="14" t="s">
        <v>346</v>
      </c>
      <c r="C213" s="11" t="s">
        <v>99</v>
      </c>
      <c r="D213" s="11" t="s">
        <v>3</v>
      </c>
      <c r="E213" s="13" t="s">
        <v>100</v>
      </c>
      <c r="F213" s="110">
        <v>200</v>
      </c>
      <c r="G213" s="110">
        <v>220</v>
      </c>
      <c r="H213" s="110">
        <v>100</v>
      </c>
      <c r="I213" s="13">
        <v>200</v>
      </c>
      <c r="J213" s="13">
        <v>0</v>
      </c>
      <c r="K213" s="13">
        <f t="shared" si="24"/>
        <v>200</v>
      </c>
      <c r="L213" s="111">
        <v>40</v>
      </c>
      <c r="M213" s="13">
        <f t="shared" si="19"/>
        <v>8000</v>
      </c>
      <c r="N213" s="13">
        <f t="shared" si="25"/>
        <v>50</v>
      </c>
      <c r="O213" s="13"/>
      <c r="P213" s="13">
        <f t="shared" si="26"/>
        <v>50</v>
      </c>
      <c r="Q213" s="13"/>
      <c r="R213" s="13">
        <f t="shared" si="27"/>
        <v>50</v>
      </c>
      <c r="S213" s="13"/>
      <c r="T213" s="13">
        <f t="shared" si="28"/>
        <v>50</v>
      </c>
      <c r="U213" s="12"/>
      <c r="V213" s="12"/>
      <c r="W213" s="113"/>
      <c r="X213" s="114">
        <f t="shared" si="30"/>
        <v>173.33333333333334</v>
      </c>
      <c r="Y213" s="115">
        <f t="shared" si="29"/>
        <v>200</v>
      </c>
    </row>
    <row r="214" spans="1:25" ht="21">
      <c r="A214" s="14">
        <v>191</v>
      </c>
      <c r="B214" s="14" t="s">
        <v>236</v>
      </c>
      <c r="C214" s="11" t="s">
        <v>99</v>
      </c>
      <c r="D214" s="11" t="s">
        <v>3</v>
      </c>
      <c r="E214" s="13" t="s">
        <v>102</v>
      </c>
      <c r="F214" s="110">
        <v>8040</v>
      </c>
      <c r="G214" s="110">
        <v>10545</v>
      </c>
      <c r="H214" s="110">
        <v>10010</v>
      </c>
      <c r="I214" s="13">
        <v>12000</v>
      </c>
      <c r="J214" s="13">
        <v>0</v>
      </c>
      <c r="K214" s="13">
        <f t="shared" si="24"/>
        <v>12000</v>
      </c>
      <c r="L214" s="111">
        <v>78</v>
      </c>
      <c r="M214" s="13">
        <f t="shared" si="19"/>
        <v>936000</v>
      </c>
      <c r="N214" s="13">
        <f t="shared" si="25"/>
        <v>3000</v>
      </c>
      <c r="O214" s="13"/>
      <c r="P214" s="13">
        <f t="shared" si="26"/>
        <v>3000</v>
      </c>
      <c r="Q214" s="13"/>
      <c r="R214" s="13">
        <f t="shared" si="27"/>
        <v>3000</v>
      </c>
      <c r="S214" s="13"/>
      <c r="T214" s="13">
        <f t="shared" si="28"/>
        <v>3000</v>
      </c>
      <c r="U214" s="12"/>
      <c r="V214" s="12"/>
      <c r="W214" s="113"/>
      <c r="X214" s="114">
        <f t="shared" si="30"/>
        <v>9531.666666666666</v>
      </c>
      <c r="Y214" s="115">
        <f>I214-J214</f>
        <v>12000</v>
      </c>
    </row>
    <row r="215" spans="1:25" ht="21">
      <c r="A215" s="14">
        <v>192</v>
      </c>
      <c r="B215" s="14" t="s">
        <v>201</v>
      </c>
      <c r="C215" s="11" t="s">
        <v>99</v>
      </c>
      <c r="D215" s="11" t="s">
        <v>3</v>
      </c>
      <c r="E215" s="13" t="s">
        <v>102</v>
      </c>
      <c r="F215" s="110">
        <v>23</v>
      </c>
      <c r="G215" s="110">
        <v>3</v>
      </c>
      <c r="H215" s="110">
        <v>26</v>
      </c>
      <c r="I215" s="13">
        <v>23</v>
      </c>
      <c r="J215" s="13">
        <v>3</v>
      </c>
      <c r="K215" s="13">
        <f aca="true" t="shared" si="31" ref="K215:K222">I215-J215</f>
        <v>20</v>
      </c>
      <c r="L215" s="111">
        <v>74</v>
      </c>
      <c r="M215" s="13">
        <f aca="true" t="shared" si="32" ref="M215:M222">K215*L215</f>
        <v>1480</v>
      </c>
      <c r="N215" s="13">
        <f aca="true" t="shared" si="33" ref="N215:N222">K215/4</f>
        <v>5</v>
      </c>
      <c r="O215" s="13"/>
      <c r="P215" s="13">
        <f aca="true" t="shared" si="34" ref="P215:P222">K215/4</f>
        <v>5</v>
      </c>
      <c r="Q215" s="13"/>
      <c r="R215" s="13">
        <f aca="true" t="shared" si="35" ref="R215:R222">K215/4</f>
        <v>5</v>
      </c>
      <c r="S215" s="13"/>
      <c r="T215" s="13">
        <f aca="true" t="shared" si="36" ref="T215:T222">K215/4</f>
        <v>5</v>
      </c>
      <c r="U215" s="12"/>
      <c r="V215" s="12"/>
      <c r="W215" s="113"/>
      <c r="X215" s="114">
        <f aca="true" t="shared" si="37" ref="X215:X222">(SUM(F215,G215,H215))/3</f>
        <v>17.333333333333332</v>
      </c>
      <c r="Y215" s="115">
        <f aca="true" t="shared" si="38" ref="Y215:Y222">I215-J215</f>
        <v>20</v>
      </c>
    </row>
    <row r="216" spans="1:25" ht="21">
      <c r="A216" s="14">
        <v>193</v>
      </c>
      <c r="B216" s="14" t="s">
        <v>113</v>
      </c>
      <c r="C216" s="11" t="s">
        <v>99</v>
      </c>
      <c r="D216" s="11" t="s">
        <v>3</v>
      </c>
      <c r="E216" s="13" t="s">
        <v>102</v>
      </c>
      <c r="F216" s="110">
        <v>20</v>
      </c>
      <c r="G216" s="110">
        <v>25</v>
      </c>
      <c r="H216" s="110">
        <v>25</v>
      </c>
      <c r="I216" s="13">
        <v>25</v>
      </c>
      <c r="J216" s="13">
        <v>1</v>
      </c>
      <c r="K216" s="13">
        <f t="shared" si="31"/>
        <v>24</v>
      </c>
      <c r="L216" s="111">
        <v>74</v>
      </c>
      <c r="M216" s="13">
        <f t="shared" si="32"/>
        <v>1776</v>
      </c>
      <c r="N216" s="13">
        <f t="shared" si="33"/>
        <v>6</v>
      </c>
      <c r="O216" s="13"/>
      <c r="P216" s="13">
        <f t="shared" si="34"/>
        <v>6</v>
      </c>
      <c r="Q216" s="13"/>
      <c r="R216" s="13">
        <f t="shared" si="35"/>
        <v>6</v>
      </c>
      <c r="S216" s="13"/>
      <c r="T216" s="13">
        <f t="shared" si="36"/>
        <v>6</v>
      </c>
      <c r="U216" s="12"/>
      <c r="V216" s="12"/>
      <c r="W216" s="113"/>
      <c r="X216" s="114">
        <f t="shared" si="37"/>
        <v>23.333333333333332</v>
      </c>
      <c r="Y216" s="115">
        <f t="shared" si="38"/>
        <v>24</v>
      </c>
    </row>
    <row r="217" spans="1:25" ht="21">
      <c r="A217" s="14">
        <v>194</v>
      </c>
      <c r="B217" s="14" t="s">
        <v>202</v>
      </c>
      <c r="C217" s="11" t="s">
        <v>99</v>
      </c>
      <c r="D217" s="11" t="s">
        <v>3</v>
      </c>
      <c r="E217" s="13" t="s">
        <v>102</v>
      </c>
      <c r="F217" s="110">
        <v>13</v>
      </c>
      <c r="G217" s="110">
        <v>4</v>
      </c>
      <c r="H217" s="110">
        <v>7</v>
      </c>
      <c r="I217" s="13">
        <v>10</v>
      </c>
      <c r="J217" s="13">
        <v>6</v>
      </c>
      <c r="K217" s="13">
        <f t="shared" si="31"/>
        <v>4</v>
      </c>
      <c r="L217" s="111">
        <v>90</v>
      </c>
      <c r="M217" s="13">
        <f t="shared" si="32"/>
        <v>360</v>
      </c>
      <c r="N217" s="13">
        <f t="shared" si="33"/>
        <v>1</v>
      </c>
      <c r="O217" s="13"/>
      <c r="P217" s="13">
        <f t="shared" si="34"/>
        <v>1</v>
      </c>
      <c r="Q217" s="13"/>
      <c r="R217" s="13">
        <f t="shared" si="35"/>
        <v>1</v>
      </c>
      <c r="S217" s="13"/>
      <c r="T217" s="13">
        <f t="shared" si="36"/>
        <v>1</v>
      </c>
      <c r="U217" s="12"/>
      <c r="V217" s="12"/>
      <c r="W217" s="113"/>
      <c r="X217" s="114">
        <f t="shared" si="37"/>
        <v>8</v>
      </c>
      <c r="Y217" s="115">
        <f t="shared" si="38"/>
        <v>4</v>
      </c>
    </row>
    <row r="218" spans="1:25" ht="21">
      <c r="A218" s="14">
        <v>195</v>
      </c>
      <c r="B218" s="14" t="s">
        <v>266</v>
      </c>
      <c r="C218" s="11" t="s">
        <v>99</v>
      </c>
      <c r="D218" s="11" t="s">
        <v>3</v>
      </c>
      <c r="E218" s="13" t="s">
        <v>102</v>
      </c>
      <c r="F218" s="110">
        <v>16</v>
      </c>
      <c r="G218" s="110">
        <v>786</v>
      </c>
      <c r="H218" s="110">
        <v>753</v>
      </c>
      <c r="I218" s="13">
        <v>801</v>
      </c>
      <c r="J218" s="13">
        <v>501</v>
      </c>
      <c r="K218" s="13">
        <f t="shared" si="31"/>
        <v>300</v>
      </c>
      <c r="L218" s="111">
        <v>19.89</v>
      </c>
      <c r="M218" s="13">
        <f t="shared" si="32"/>
        <v>5967</v>
      </c>
      <c r="N218" s="13">
        <f t="shared" si="33"/>
        <v>75</v>
      </c>
      <c r="O218" s="13"/>
      <c r="P218" s="13">
        <f t="shared" si="34"/>
        <v>75</v>
      </c>
      <c r="Q218" s="13"/>
      <c r="R218" s="13">
        <f t="shared" si="35"/>
        <v>75</v>
      </c>
      <c r="S218" s="13"/>
      <c r="T218" s="13">
        <f t="shared" si="36"/>
        <v>75</v>
      </c>
      <c r="U218" s="12"/>
      <c r="V218" s="12"/>
      <c r="W218" s="113"/>
      <c r="X218" s="114">
        <f t="shared" si="37"/>
        <v>518.3333333333334</v>
      </c>
      <c r="Y218" s="115">
        <f t="shared" si="38"/>
        <v>300</v>
      </c>
    </row>
    <row r="219" spans="1:26" ht="21">
      <c r="A219" s="14">
        <v>196</v>
      </c>
      <c r="B219" s="14" t="s">
        <v>114</v>
      </c>
      <c r="C219" s="11" t="s">
        <v>99</v>
      </c>
      <c r="D219" s="11" t="s">
        <v>3</v>
      </c>
      <c r="E219" s="13" t="s">
        <v>100</v>
      </c>
      <c r="F219" s="110">
        <v>250</v>
      </c>
      <c r="G219" s="110">
        <v>300</v>
      </c>
      <c r="H219" s="110">
        <v>700</v>
      </c>
      <c r="I219" s="13">
        <v>800</v>
      </c>
      <c r="J219" s="13">
        <v>100</v>
      </c>
      <c r="K219" s="13">
        <f t="shared" si="31"/>
        <v>700</v>
      </c>
      <c r="L219" s="111">
        <v>6.42</v>
      </c>
      <c r="M219" s="13">
        <f t="shared" si="32"/>
        <v>4494</v>
      </c>
      <c r="N219" s="13">
        <f t="shared" si="33"/>
        <v>175</v>
      </c>
      <c r="O219" s="13"/>
      <c r="P219" s="13">
        <f t="shared" si="34"/>
        <v>175</v>
      </c>
      <c r="Q219" s="13"/>
      <c r="R219" s="13">
        <f t="shared" si="35"/>
        <v>175</v>
      </c>
      <c r="S219" s="13"/>
      <c r="T219" s="13">
        <f t="shared" si="36"/>
        <v>175</v>
      </c>
      <c r="U219" s="12"/>
      <c r="V219" s="12"/>
      <c r="W219" s="113"/>
      <c r="X219" s="114">
        <f t="shared" si="37"/>
        <v>416.6666666666667</v>
      </c>
      <c r="Y219" s="115">
        <f t="shared" si="38"/>
        <v>700</v>
      </c>
      <c r="Z219" s="116"/>
    </row>
    <row r="220" spans="1:30" ht="21">
      <c r="A220" s="14">
        <v>197</v>
      </c>
      <c r="B220" s="14" t="s">
        <v>115</v>
      </c>
      <c r="C220" s="11" t="s">
        <v>99</v>
      </c>
      <c r="D220" s="11" t="s">
        <v>3</v>
      </c>
      <c r="E220" s="13" t="s">
        <v>102</v>
      </c>
      <c r="F220" s="110">
        <v>1640</v>
      </c>
      <c r="G220" s="110">
        <v>1370</v>
      </c>
      <c r="H220" s="110">
        <v>1520</v>
      </c>
      <c r="I220" s="13">
        <v>1490</v>
      </c>
      <c r="J220" s="13">
        <v>290</v>
      </c>
      <c r="K220" s="13">
        <f t="shared" si="31"/>
        <v>1200</v>
      </c>
      <c r="L220" s="111">
        <v>9.5</v>
      </c>
      <c r="M220" s="13">
        <f t="shared" si="32"/>
        <v>11400</v>
      </c>
      <c r="N220" s="13">
        <f t="shared" si="33"/>
        <v>300</v>
      </c>
      <c r="O220" s="13"/>
      <c r="P220" s="13">
        <f t="shared" si="34"/>
        <v>300</v>
      </c>
      <c r="Q220" s="13"/>
      <c r="R220" s="13">
        <f t="shared" si="35"/>
        <v>300</v>
      </c>
      <c r="S220" s="13"/>
      <c r="T220" s="13">
        <f t="shared" si="36"/>
        <v>300</v>
      </c>
      <c r="U220" s="12"/>
      <c r="V220" s="12"/>
      <c r="W220" s="113"/>
      <c r="X220" s="114">
        <f t="shared" si="37"/>
        <v>1510</v>
      </c>
      <c r="Y220" s="115">
        <f t="shared" si="38"/>
        <v>1200</v>
      </c>
      <c r="Z220" s="116"/>
      <c r="AA220" s="116"/>
      <c r="AB220" s="116"/>
      <c r="AC220" s="116"/>
      <c r="AD220" s="116"/>
    </row>
    <row r="221" spans="1:26" s="116" customFormat="1" ht="21">
      <c r="A221" s="14">
        <v>198</v>
      </c>
      <c r="B221" s="14" t="s">
        <v>116</v>
      </c>
      <c r="C221" s="11" t="s">
        <v>99</v>
      </c>
      <c r="D221" s="11" t="s">
        <v>3</v>
      </c>
      <c r="E221" s="13" t="s">
        <v>100</v>
      </c>
      <c r="F221" s="110">
        <v>310</v>
      </c>
      <c r="G221" s="110">
        <v>270</v>
      </c>
      <c r="H221" s="110">
        <v>290</v>
      </c>
      <c r="I221" s="13">
        <v>300</v>
      </c>
      <c r="J221" s="13">
        <v>60</v>
      </c>
      <c r="K221" s="13">
        <f t="shared" si="31"/>
        <v>240</v>
      </c>
      <c r="L221" s="111">
        <v>6.6</v>
      </c>
      <c r="M221" s="13">
        <f t="shared" si="32"/>
        <v>1584</v>
      </c>
      <c r="N221" s="13">
        <f t="shared" si="33"/>
        <v>60</v>
      </c>
      <c r="O221" s="13"/>
      <c r="P221" s="13">
        <f t="shared" si="34"/>
        <v>60</v>
      </c>
      <c r="Q221" s="13"/>
      <c r="R221" s="13">
        <f t="shared" si="35"/>
        <v>60</v>
      </c>
      <c r="S221" s="13"/>
      <c r="T221" s="13">
        <f t="shared" si="36"/>
        <v>60</v>
      </c>
      <c r="U221" s="12"/>
      <c r="V221" s="12"/>
      <c r="W221" s="113"/>
      <c r="X221" s="114">
        <f t="shared" si="37"/>
        <v>290</v>
      </c>
      <c r="Y221" s="115">
        <f t="shared" si="38"/>
        <v>240</v>
      </c>
      <c r="Z221" s="102"/>
    </row>
    <row r="222" spans="1:25" ht="21">
      <c r="A222" s="14">
        <v>199</v>
      </c>
      <c r="B222" s="14" t="s">
        <v>117</v>
      </c>
      <c r="C222" s="11" t="s">
        <v>99</v>
      </c>
      <c r="D222" s="11" t="s">
        <v>3</v>
      </c>
      <c r="E222" s="13" t="s">
        <v>102</v>
      </c>
      <c r="F222" s="110">
        <v>480</v>
      </c>
      <c r="G222" s="110">
        <v>1150</v>
      </c>
      <c r="H222" s="110">
        <v>700</v>
      </c>
      <c r="I222" s="13">
        <v>800</v>
      </c>
      <c r="J222" s="13">
        <v>0</v>
      </c>
      <c r="K222" s="13">
        <f t="shared" si="31"/>
        <v>800</v>
      </c>
      <c r="L222" s="111">
        <v>13.9</v>
      </c>
      <c r="M222" s="13">
        <f t="shared" si="32"/>
        <v>11120</v>
      </c>
      <c r="N222" s="13">
        <f t="shared" si="33"/>
        <v>200</v>
      </c>
      <c r="O222" s="13"/>
      <c r="P222" s="13">
        <f t="shared" si="34"/>
        <v>200</v>
      </c>
      <c r="Q222" s="13"/>
      <c r="R222" s="13">
        <f t="shared" si="35"/>
        <v>200</v>
      </c>
      <c r="S222" s="13"/>
      <c r="T222" s="13">
        <f t="shared" si="36"/>
        <v>200</v>
      </c>
      <c r="U222" s="12"/>
      <c r="V222" s="12"/>
      <c r="W222" s="113"/>
      <c r="X222" s="114">
        <f t="shared" si="37"/>
        <v>776.6666666666666</v>
      </c>
      <c r="Y222" s="115">
        <f t="shared" si="38"/>
        <v>800</v>
      </c>
    </row>
    <row r="223" spans="1:25" s="139" customFormat="1" ht="21">
      <c r="A223" s="14">
        <v>200</v>
      </c>
      <c r="B223" s="133" t="s">
        <v>118</v>
      </c>
      <c r="C223" s="134" t="s">
        <v>99</v>
      </c>
      <c r="D223" s="134" t="s">
        <v>3</v>
      </c>
      <c r="E223" s="110" t="s">
        <v>100</v>
      </c>
      <c r="F223" s="110">
        <v>699</v>
      </c>
      <c r="G223" s="110">
        <v>380</v>
      </c>
      <c r="H223" s="110">
        <v>341</v>
      </c>
      <c r="I223" s="13">
        <v>400</v>
      </c>
      <c r="J223" s="110">
        <v>0</v>
      </c>
      <c r="K223" s="110">
        <f>I223-J223</f>
        <v>400</v>
      </c>
      <c r="L223" s="135">
        <v>5</v>
      </c>
      <c r="M223" s="110">
        <f>K223*L223</f>
        <v>2000</v>
      </c>
      <c r="N223" s="13">
        <f>K223/4</f>
        <v>100</v>
      </c>
      <c r="O223" s="110"/>
      <c r="P223" s="13">
        <f>K223/4</f>
        <v>100</v>
      </c>
      <c r="Q223" s="110"/>
      <c r="R223" s="13">
        <f>K223/4</f>
        <v>100</v>
      </c>
      <c r="S223" s="110"/>
      <c r="T223" s="13">
        <f>K223/4</f>
        <v>100</v>
      </c>
      <c r="U223" s="106"/>
      <c r="V223" s="106"/>
      <c r="W223" s="136"/>
      <c r="X223" s="137">
        <f>(SUM(F223,G223,H223))/3</f>
        <v>473.3333333333333</v>
      </c>
      <c r="Y223" s="138">
        <f>I223-J223</f>
        <v>400</v>
      </c>
    </row>
    <row r="224" spans="1:21" s="60" customFormat="1" ht="21">
      <c r="A224" s="57"/>
      <c r="B224" s="57" t="s">
        <v>500</v>
      </c>
      <c r="C224" s="58"/>
      <c r="D224" s="58"/>
      <c r="E224" s="59"/>
      <c r="G224" s="57" t="s">
        <v>501</v>
      </c>
      <c r="H224" s="57"/>
      <c r="I224" s="57"/>
      <c r="J224" s="57"/>
      <c r="K224" s="61"/>
      <c r="L224" s="58"/>
      <c r="M224" s="57"/>
      <c r="N224" s="57" t="s">
        <v>502</v>
      </c>
      <c r="O224" s="57"/>
      <c r="P224" s="57"/>
      <c r="Q224" s="57"/>
      <c r="R224" s="57"/>
      <c r="U224" s="57"/>
    </row>
    <row r="225" spans="1:21" s="60" customFormat="1" ht="21">
      <c r="A225" s="57"/>
      <c r="B225" s="57" t="s">
        <v>503</v>
      </c>
      <c r="C225" s="58"/>
      <c r="D225" s="58"/>
      <c r="E225" s="57"/>
      <c r="G225" s="57" t="s">
        <v>504</v>
      </c>
      <c r="H225" s="58"/>
      <c r="I225" s="58"/>
      <c r="J225" s="57"/>
      <c r="K225" s="61"/>
      <c r="L225" s="58"/>
      <c r="M225" s="62"/>
      <c r="N225" s="62" t="s">
        <v>505</v>
      </c>
      <c r="O225" s="62"/>
      <c r="P225" s="62"/>
      <c r="Q225" s="62"/>
      <c r="R225" s="62"/>
      <c r="U225" s="58"/>
    </row>
    <row r="226" spans="1:21" s="60" customFormat="1" ht="21">
      <c r="A226" s="57"/>
      <c r="B226" s="57" t="s">
        <v>506</v>
      </c>
      <c r="C226" s="58"/>
      <c r="D226" s="58"/>
      <c r="E226" s="57"/>
      <c r="G226" s="57" t="s">
        <v>507</v>
      </c>
      <c r="H226" s="58"/>
      <c r="I226" s="58"/>
      <c r="J226" s="57"/>
      <c r="K226" s="61"/>
      <c r="L226" s="58"/>
      <c r="M226" s="57"/>
      <c r="N226" s="57" t="s">
        <v>508</v>
      </c>
      <c r="O226" s="58"/>
      <c r="P226" s="58"/>
      <c r="Q226" s="57"/>
      <c r="R226" s="57"/>
      <c r="U226" s="58"/>
    </row>
    <row r="227" spans="1:21" s="60" customFormat="1" ht="21">
      <c r="A227" s="57"/>
      <c r="B227" s="57" t="s">
        <v>511</v>
      </c>
      <c r="C227" s="58"/>
      <c r="D227" s="58"/>
      <c r="E227" s="59"/>
      <c r="G227" s="57" t="s">
        <v>509</v>
      </c>
      <c r="H227" s="58"/>
      <c r="I227" s="58"/>
      <c r="J227" s="57"/>
      <c r="K227" s="61"/>
      <c r="L227" s="58"/>
      <c r="M227" s="57"/>
      <c r="N227" s="57" t="s">
        <v>510</v>
      </c>
      <c r="O227" s="58"/>
      <c r="P227" s="58"/>
      <c r="Q227" s="57"/>
      <c r="R227" s="57"/>
      <c r="U227" s="58"/>
    </row>
    <row r="228" spans="1:25" ht="21">
      <c r="A228" s="14">
        <v>201</v>
      </c>
      <c r="B228" s="14" t="s">
        <v>119</v>
      </c>
      <c r="C228" s="11" t="s">
        <v>99</v>
      </c>
      <c r="D228" s="11" t="s">
        <v>3</v>
      </c>
      <c r="E228" s="13" t="s">
        <v>100</v>
      </c>
      <c r="F228" s="110">
        <v>3</v>
      </c>
      <c r="G228" s="110">
        <v>5</v>
      </c>
      <c r="H228" s="110">
        <v>0</v>
      </c>
      <c r="I228" s="13">
        <f>SUM(X228,((X228*10)/100))</f>
        <v>2.933333333333333</v>
      </c>
      <c r="J228" s="13">
        <v>2</v>
      </c>
      <c r="K228" s="13">
        <v>5</v>
      </c>
      <c r="L228" s="111">
        <v>203</v>
      </c>
      <c r="M228" s="13">
        <f>K228*L228</f>
        <v>1015</v>
      </c>
      <c r="N228" s="13">
        <v>0</v>
      </c>
      <c r="O228" s="13"/>
      <c r="P228" s="13">
        <v>5</v>
      </c>
      <c r="Q228" s="13"/>
      <c r="R228" s="13">
        <v>0</v>
      </c>
      <c r="S228" s="13"/>
      <c r="T228" s="13">
        <v>0</v>
      </c>
      <c r="U228" s="12"/>
      <c r="V228" s="12"/>
      <c r="W228" s="113"/>
      <c r="X228" s="114">
        <f>(SUM(F228,G228,H228))/3</f>
        <v>2.6666666666666665</v>
      </c>
      <c r="Y228" s="115">
        <f aca="true" t="shared" si="39" ref="Y228:Y237">I228-J228</f>
        <v>0.9333333333333331</v>
      </c>
    </row>
    <row r="229" spans="1:25" ht="21">
      <c r="A229" s="14">
        <v>202</v>
      </c>
      <c r="B229" s="14" t="s">
        <v>348</v>
      </c>
      <c r="C229" s="11" t="s">
        <v>99</v>
      </c>
      <c r="D229" s="11" t="s">
        <v>3</v>
      </c>
      <c r="E229" s="13" t="s">
        <v>100</v>
      </c>
      <c r="F229" s="110">
        <v>85</v>
      </c>
      <c r="G229" s="110">
        <v>165</v>
      </c>
      <c r="H229" s="110">
        <v>240</v>
      </c>
      <c r="I229" s="13">
        <v>290</v>
      </c>
      <c r="J229" s="13">
        <v>90</v>
      </c>
      <c r="K229" s="13">
        <f aca="true" t="shared" si="40" ref="K229:K249">I229-J229</f>
        <v>200</v>
      </c>
      <c r="L229" s="111">
        <v>20</v>
      </c>
      <c r="M229" s="13">
        <f>K229*L229</f>
        <v>4000</v>
      </c>
      <c r="N229" s="13">
        <f t="shared" si="25"/>
        <v>50</v>
      </c>
      <c r="O229" s="13"/>
      <c r="P229" s="13">
        <f t="shared" si="26"/>
        <v>50</v>
      </c>
      <c r="Q229" s="13"/>
      <c r="R229" s="13">
        <f t="shared" si="27"/>
        <v>50</v>
      </c>
      <c r="S229" s="13"/>
      <c r="T229" s="13">
        <f t="shared" si="28"/>
        <v>50</v>
      </c>
      <c r="U229" s="12"/>
      <c r="V229" s="12"/>
      <c r="W229" s="113"/>
      <c r="X229" s="114">
        <f>(SUM(F229,G229,H229))/3</f>
        <v>163.33333333333334</v>
      </c>
      <c r="Y229" s="115">
        <f t="shared" si="39"/>
        <v>200</v>
      </c>
    </row>
    <row r="230" spans="1:25" ht="21">
      <c r="A230" s="14">
        <v>203</v>
      </c>
      <c r="B230" s="14" t="s">
        <v>280</v>
      </c>
      <c r="C230" s="11" t="s">
        <v>99</v>
      </c>
      <c r="D230" s="11" t="s">
        <v>3</v>
      </c>
      <c r="E230" s="13" t="s">
        <v>100</v>
      </c>
      <c r="F230" s="110">
        <v>310</v>
      </c>
      <c r="G230" s="110">
        <v>390</v>
      </c>
      <c r="H230" s="110">
        <v>270</v>
      </c>
      <c r="I230" s="13">
        <v>450</v>
      </c>
      <c r="J230" s="13">
        <v>150</v>
      </c>
      <c r="K230" s="13">
        <f t="shared" si="40"/>
        <v>300</v>
      </c>
      <c r="L230" s="111">
        <v>9</v>
      </c>
      <c r="M230" s="13">
        <f aca="true" t="shared" si="41" ref="M230:M283">K230*L230</f>
        <v>2700</v>
      </c>
      <c r="N230" s="13">
        <v>0</v>
      </c>
      <c r="O230" s="13"/>
      <c r="P230" s="13">
        <v>300</v>
      </c>
      <c r="Q230" s="13"/>
      <c r="R230" s="13">
        <v>0</v>
      </c>
      <c r="S230" s="13"/>
      <c r="T230" s="13">
        <v>0</v>
      </c>
      <c r="U230" s="12"/>
      <c r="V230" s="12"/>
      <c r="W230" s="113"/>
      <c r="X230" s="114">
        <f aca="true" t="shared" si="42" ref="X230:X283">(SUM(F230,G230,H230))/3</f>
        <v>323.3333333333333</v>
      </c>
      <c r="Y230" s="115">
        <f t="shared" si="39"/>
        <v>300</v>
      </c>
    </row>
    <row r="231" spans="1:25" ht="21">
      <c r="A231" s="14">
        <v>204</v>
      </c>
      <c r="B231" s="141" t="s">
        <v>349</v>
      </c>
      <c r="C231" s="142" t="s">
        <v>99</v>
      </c>
      <c r="D231" s="142" t="s">
        <v>3</v>
      </c>
      <c r="E231" s="143" t="s">
        <v>100</v>
      </c>
      <c r="F231" s="110">
        <v>30</v>
      </c>
      <c r="G231" s="110">
        <v>110</v>
      </c>
      <c r="H231" s="110">
        <v>50</v>
      </c>
      <c r="I231" s="13">
        <v>70</v>
      </c>
      <c r="J231" s="143">
        <v>10</v>
      </c>
      <c r="K231" s="13">
        <f t="shared" si="40"/>
        <v>60</v>
      </c>
      <c r="L231" s="144">
        <v>60</v>
      </c>
      <c r="M231" s="13">
        <f>K231*L231</f>
        <v>3600</v>
      </c>
      <c r="N231" s="13">
        <f t="shared" si="25"/>
        <v>15</v>
      </c>
      <c r="O231" s="13"/>
      <c r="P231" s="13">
        <f t="shared" si="26"/>
        <v>15</v>
      </c>
      <c r="Q231" s="13"/>
      <c r="R231" s="13">
        <f t="shared" si="27"/>
        <v>15</v>
      </c>
      <c r="S231" s="13"/>
      <c r="T231" s="13">
        <f t="shared" si="28"/>
        <v>15</v>
      </c>
      <c r="U231" s="12"/>
      <c r="V231" s="12"/>
      <c r="W231" s="113"/>
      <c r="X231" s="114">
        <f>(SUM(F231,G231,H231))/3</f>
        <v>63.333333333333336</v>
      </c>
      <c r="Y231" s="115">
        <f t="shared" si="39"/>
        <v>60</v>
      </c>
    </row>
    <row r="232" spans="1:25" s="139" customFormat="1" ht="21">
      <c r="A232" s="14">
        <v>205</v>
      </c>
      <c r="B232" s="133" t="s">
        <v>257</v>
      </c>
      <c r="C232" s="134" t="s">
        <v>99</v>
      </c>
      <c r="D232" s="134" t="s">
        <v>3</v>
      </c>
      <c r="E232" s="110" t="s">
        <v>100</v>
      </c>
      <c r="F232" s="110">
        <v>78</v>
      </c>
      <c r="G232" s="110">
        <v>203</v>
      </c>
      <c r="H232" s="110">
        <v>319</v>
      </c>
      <c r="I232" s="13">
        <v>400</v>
      </c>
      <c r="J232" s="110">
        <v>0</v>
      </c>
      <c r="K232" s="110">
        <f t="shared" si="40"/>
        <v>400</v>
      </c>
      <c r="L232" s="135">
        <v>5</v>
      </c>
      <c r="M232" s="110">
        <f t="shared" si="41"/>
        <v>2000</v>
      </c>
      <c r="N232" s="13">
        <f t="shared" si="25"/>
        <v>100</v>
      </c>
      <c r="O232" s="110"/>
      <c r="P232" s="13">
        <f t="shared" si="26"/>
        <v>100</v>
      </c>
      <c r="Q232" s="110"/>
      <c r="R232" s="13">
        <f t="shared" si="27"/>
        <v>100</v>
      </c>
      <c r="S232" s="110"/>
      <c r="T232" s="13">
        <f t="shared" si="28"/>
        <v>100</v>
      </c>
      <c r="U232" s="106"/>
      <c r="V232" s="106"/>
      <c r="W232" s="136"/>
      <c r="X232" s="137">
        <f t="shared" si="42"/>
        <v>200</v>
      </c>
      <c r="Y232" s="138">
        <f t="shared" si="39"/>
        <v>400</v>
      </c>
    </row>
    <row r="233" spans="1:25" ht="21">
      <c r="A233" s="14">
        <v>206</v>
      </c>
      <c r="B233" s="141" t="s">
        <v>256</v>
      </c>
      <c r="C233" s="142" t="s">
        <v>99</v>
      </c>
      <c r="D233" s="142" t="s">
        <v>3</v>
      </c>
      <c r="E233" s="143" t="s">
        <v>100</v>
      </c>
      <c r="F233" s="110">
        <v>130</v>
      </c>
      <c r="G233" s="110">
        <v>150</v>
      </c>
      <c r="H233" s="110">
        <v>100</v>
      </c>
      <c r="I233" s="13">
        <v>130</v>
      </c>
      <c r="J233" s="143">
        <v>50</v>
      </c>
      <c r="K233" s="13">
        <f t="shared" si="40"/>
        <v>80</v>
      </c>
      <c r="L233" s="144">
        <v>195</v>
      </c>
      <c r="M233" s="13">
        <f t="shared" si="41"/>
        <v>15600</v>
      </c>
      <c r="N233" s="13">
        <f t="shared" si="25"/>
        <v>20</v>
      </c>
      <c r="O233" s="13"/>
      <c r="P233" s="13">
        <f t="shared" si="26"/>
        <v>20</v>
      </c>
      <c r="Q233" s="13"/>
      <c r="R233" s="13">
        <f t="shared" si="27"/>
        <v>20</v>
      </c>
      <c r="S233" s="13"/>
      <c r="T233" s="13">
        <f t="shared" si="28"/>
        <v>20</v>
      </c>
      <c r="U233" s="12"/>
      <c r="V233" s="12"/>
      <c r="W233" s="113"/>
      <c r="X233" s="114">
        <f t="shared" si="42"/>
        <v>126.66666666666667</v>
      </c>
      <c r="Y233" s="115">
        <f t="shared" si="39"/>
        <v>80</v>
      </c>
    </row>
    <row r="234" spans="1:25" ht="21">
      <c r="A234" s="14">
        <v>207</v>
      </c>
      <c r="B234" s="14" t="s">
        <v>120</v>
      </c>
      <c r="C234" s="11" t="s">
        <v>99</v>
      </c>
      <c r="D234" s="11" t="s">
        <v>3</v>
      </c>
      <c r="E234" s="13" t="s">
        <v>102</v>
      </c>
      <c r="F234" s="110">
        <v>500</v>
      </c>
      <c r="G234" s="110">
        <v>250</v>
      </c>
      <c r="H234" s="110">
        <v>450</v>
      </c>
      <c r="I234" s="13">
        <v>450</v>
      </c>
      <c r="J234" s="13">
        <v>50</v>
      </c>
      <c r="K234" s="13">
        <f t="shared" si="40"/>
        <v>400</v>
      </c>
      <c r="L234" s="111">
        <v>7</v>
      </c>
      <c r="M234" s="13">
        <f t="shared" si="41"/>
        <v>2800</v>
      </c>
      <c r="N234" s="13">
        <f t="shared" si="25"/>
        <v>100</v>
      </c>
      <c r="O234" s="13"/>
      <c r="P234" s="13">
        <f t="shared" si="26"/>
        <v>100</v>
      </c>
      <c r="Q234" s="13"/>
      <c r="R234" s="13">
        <f t="shared" si="27"/>
        <v>100</v>
      </c>
      <c r="S234" s="13"/>
      <c r="T234" s="13">
        <f t="shared" si="28"/>
        <v>100</v>
      </c>
      <c r="U234" s="12"/>
      <c r="V234" s="12"/>
      <c r="W234" s="113"/>
      <c r="X234" s="114">
        <f t="shared" si="42"/>
        <v>400</v>
      </c>
      <c r="Y234" s="115">
        <f t="shared" si="39"/>
        <v>400</v>
      </c>
    </row>
    <row r="235" spans="1:25" ht="21">
      <c r="A235" s="14">
        <v>208</v>
      </c>
      <c r="B235" s="14" t="s">
        <v>338</v>
      </c>
      <c r="C235" s="11" t="s">
        <v>99</v>
      </c>
      <c r="D235" s="11" t="s">
        <v>3</v>
      </c>
      <c r="E235" s="13" t="s">
        <v>100</v>
      </c>
      <c r="F235" s="110">
        <v>2240</v>
      </c>
      <c r="G235" s="110">
        <v>1470</v>
      </c>
      <c r="H235" s="110">
        <v>2580</v>
      </c>
      <c r="I235" s="13">
        <v>2150</v>
      </c>
      <c r="J235" s="13">
        <v>450</v>
      </c>
      <c r="K235" s="13">
        <f t="shared" si="40"/>
        <v>1700</v>
      </c>
      <c r="L235" s="111">
        <v>300</v>
      </c>
      <c r="M235" s="13">
        <f>K235*L235</f>
        <v>510000</v>
      </c>
      <c r="N235" s="13">
        <v>500</v>
      </c>
      <c r="O235" s="13"/>
      <c r="P235" s="13">
        <v>350</v>
      </c>
      <c r="Q235" s="13"/>
      <c r="R235" s="13">
        <v>500</v>
      </c>
      <c r="S235" s="13"/>
      <c r="T235" s="13">
        <v>350</v>
      </c>
      <c r="U235" s="12"/>
      <c r="V235" s="12"/>
      <c r="W235" s="113"/>
      <c r="X235" s="114">
        <f>(SUM(F235,G235,H235))/3</f>
        <v>2096.6666666666665</v>
      </c>
      <c r="Y235" s="115">
        <f t="shared" si="39"/>
        <v>1700</v>
      </c>
    </row>
    <row r="236" spans="1:25" ht="21">
      <c r="A236" s="14">
        <v>209</v>
      </c>
      <c r="B236" s="14" t="s">
        <v>121</v>
      </c>
      <c r="C236" s="11" t="s">
        <v>99</v>
      </c>
      <c r="D236" s="11" t="s">
        <v>3</v>
      </c>
      <c r="E236" s="13" t="s">
        <v>100</v>
      </c>
      <c r="F236" s="110">
        <v>2200</v>
      </c>
      <c r="G236" s="110">
        <v>1800</v>
      </c>
      <c r="H236" s="110">
        <v>2600</v>
      </c>
      <c r="I236" s="13">
        <v>5100</v>
      </c>
      <c r="J236" s="13">
        <v>100</v>
      </c>
      <c r="K236" s="13">
        <f t="shared" si="40"/>
        <v>5000</v>
      </c>
      <c r="L236" s="111">
        <v>4</v>
      </c>
      <c r="M236" s="13">
        <f t="shared" si="41"/>
        <v>20000</v>
      </c>
      <c r="N236" s="13">
        <v>2500</v>
      </c>
      <c r="O236" s="13"/>
      <c r="P236" s="13">
        <v>0</v>
      </c>
      <c r="Q236" s="13"/>
      <c r="R236" s="13">
        <v>2500</v>
      </c>
      <c r="S236" s="13"/>
      <c r="T236" s="13">
        <v>0</v>
      </c>
      <c r="U236" s="12"/>
      <c r="V236" s="12"/>
      <c r="W236" s="113"/>
      <c r="X236" s="114">
        <f t="shared" si="42"/>
        <v>2200</v>
      </c>
      <c r="Y236" s="115">
        <f t="shared" si="39"/>
        <v>5000</v>
      </c>
    </row>
    <row r="237" spans="1:25" ht="21">
      <c r="A237" s="14">
        <v>210</v>
      </c>
      <c r="B237" s="14" t="s">
        <v>339</v>
      </c>
      <c r="C237" s="11" t="s">
        <v>99</v>
      </c>
      <c r="D237" s="11" t="s">
        <v>3</v>
      </c>
      <c r="E237" s="13" t="s">
        <v>100</v>
      </c>
      <c r="F237" s="110">
        <v>50</v>
      </c>
      <c r="G237" s="110">
        <v>30</v>
      </c>
      <c r="H237" s="110">
        <v>120</v>
      </c>
      <c r="I237" s="13">
        <v>150</v>
      </c>
      <c r="J237" s="13">
        <v>50</v>
      </c>
      <c r="K237" s="13">
        <f t="shared" si="40"/>
        <v>100</v>
      </c>
      <c r="L237" s="111">
        <v>6</v>
      </c>
      <c r="M237" s="13">
        <f>K237*L237</f>
        <v>600</v>
      </c>
      <c r="N237" s="13">
        <v>0</v>
      </c>
      <c r="O237" s="13"/>
      <c r="P237" s="13">
        <v>50</v>
      </c>
      <c r="Q237" s="13"/>
      <c r="R237" s="13">
        <v>0</v>
      </c>
      <c r="S237" s="13"/>
      <c r="T237" s="13">
        <v>50</v>
      </c>
      <c r="U237" s="12"/>
      <c r="V237" s="12"/>
      <c r="W237" s="113"/>
      <c r="X237" s="114">
        <f>(SUM(F237,G237,H237))/3</f>
        <v>66.66666666666667</v>
      </c>
      <c r="Y237" s="115">
        <f t="shared" si="39"/>
        <v>100</v>
      </c>
    </row>
    <row r="238" spans="1:25" ht="21">
      <c r="A238" s="14">
        <v>211</v>
      </c>
      <c r="B238" s="14" t="s">
        <v>219</v>
      </c>
      <c r="C238" s="11" t="s">
        <v>99</v>
      </c>
      <c r="D238" s="11" t="s">
        <v>3</v>
      </c>
      <c r="E238" s="13" t="s">
        <v>100</v>
      </c>
      <c r="F238" s="110">
        <v>500</v>
      </c>
      <c r="G238" s="110">
        <v>450</v>
      </c>
      <c r="H238" s="110">
        <v>950</v>
      </c>
      <c r="I238" s="13">
        <v>950</v>
      </c>
      <c r="J238" s="13">
        <v>550</v>
      </c>
      <c r="K238" s="13">
        <f t="shared" si="40"/>
        <v>400</v>
      </c>
      <c r="L238" s="111">
        <v>6.42</v>
      </c>
      <c r="M238" s="13">
        <f t="shared" si="41"/>
        <v>2568</v>
      </c>
      <c r="N238" s="13">
        <f t="shared" si="25"/>
        <v>100</v>
      </c>
      <c r="O238" s="13"/>
      <c r="P238" s="13">
        <f t="shared" si="26"/>
        <v>100</v>
      </c>
      <c r="Q238" s="13"/>
      <c r="R238" s="13">
        <f t="shared" si="27"/>
        <v>100</v>
      </c>
      <c r="S238" s="13"/>
      <c r="T238" s="13">
        <f t="shared" si="28"/>
        <v>100</v>
      </c>
      <c r="U238" s="12"/>
      <c r="V238" s="12"/>
      <c r="W238" s="113"/>
      <c r="X238" s="114">
        <f t="shared" si="42"/>
        <v>633.3333333333334</v>
      </c>
      <c r="Y238" s="115">
        <f aca="true" t="shared" si="43" ref="Y238:Y246">I238-J238</f>
        <v>400</v>
      </c>
    </row>
    <row r="239" spans="1:25" ht="21">
      <c r="A239" s="14">
        <v>212</v>
      </c>
      <c r="B239" s="14" t="s">
        <v>123</v>
      </c>
      <c r="C239" s="11" t="s">
        <v>99</v>
      </c>
      <c r="D239" s="11" t="s">
        <v>3</v>
      </c>
      <c r="E239" s="13" t="s">
        <v>100</v>
      </c>
      <c r="F239" s="110">
        <v>200</v>
      </c>
      <c r="G239" s="110">
        <v>400</v>
      </c>
      <c r="H239" s="110">
        <v>500</v>
      </c>
      <c r="I239" s="13">
        <v>500</v>
      </c>
      <c r="J239" s="13">
        <v>0</v>
      </c>
      <c r="K239" s="13">
        <f t="shared" si="40"/>
        <v>500</v>
      </c>
      <c r="L239" s="111">
        <v>2</v>
      </c>
      <c r="M239" s="13">
        <f t="shared" si="41"/>
        <v>1000</v>
      </c>
      <c r="N239" s="13">
        <f t="shared" si="25"/>
        <v>125</v>
      </c>
      <c r="O239" s="13"/>
      <c r="P239" s="13">
        <f t="shared" si="26"/>
        <v>125</v>
      </c>
      <c r="Q239" s="13"/>
      <c r="R239" s="13">
        <f t="shared" si="27"/>
        <v>125</v>
      </c>
      <c r="S239" s="13"/>
      <c r="T239" s="13">
        <f t="shared" si="28"/>
        <v>125</v>
      </c>
      <c r="U239" s="12"/>
      <c r="V239" s="12"/>
      <c r="W239" s="113"/>
      <c r="X239" s="114">
        <f t="shared" si="42"/>
        <v>366.6666666666667</v>
      </c>
      <c r="Y239" s="115">
        <f t="shared" si="43"/>
        <v>500</v>
      </c>
    </row>
    <row r="240" spans="1:25" ht="21">
      <c r="A240" s="14">
        <v>213</v>
      </c>
      <c r="B240" s="14" t="s">
        <v>124</v>
      </c>
      <c r="C240" s="11" t="s">
        <v>99</v>
      </c>
      <c r="D240" s="11" t="s">
        <v>3</v>
      </c>
      <c r="E240" s="13" t="s">
        <v>100</v>
      </c>
      <c r="F240" s="110">
        <v>275</v>
      </c>
      <c r="G240" s="110">
        <v>335</v>
      </c>
      <c r="H240" s="110">
        <v>225</v>
      </c>
      <c r="I240" s="13">
        <v>350</v>
      </c>
      <c r="J240" s="13">
        <v>250</v>
      </c>
      <c r="K240" s="13">
        <f t="shared" si="40"/>
        <v>100</v>
      </c>
      <c r="L240" s="111">
        <v>10.48</v>
      </c>
      <c r="M240" s="13">
        <f t="shared" si="41"/>
        <v>1048</v>
      </c>
      <c r="N240" s="13">
        <f t="shared" si="25"/>
        <v>25</v>
      </c>
      <c r="O240" s="13"/>
      <c r="P240" s="13">
        <f t="shared" si="26"/>
        <v>25</v>
      </c>
      <c r="Q240" s="13"/>
      <c r="R240" s="13">
        <f t="shared" si="27"/>
        <v>25</v>
      </c>
      <c r="S240" s="13"/>
      <c r="T240" s="13">
        <f t="shared" si="28"/>
        <v>25</v>
      </c>
      <c r="U240" s="12"/>
      <c r="V240" s="12"/>
      <c r="W240" s="113"/>
      <c r="X240" s="114">
        <f t="shared" si="42"/>
        <v>278.3333333333333</v>
      </c>
      <c r="Y240" s="115">
        <f t="shared" si="43"/>
        <v>100</v>
      </c>
    </row>
    <row r="241" spans="1:25" ht="21">
      <c r="A241" s="14">
        <v>214</v>
      </c>
      <c r="B241" s="14" t="s">
        <v>125</v>
      </c>
      <c r="C241" s="11" t="s">
        <v>99</v>
      </c>
      <c r="D241" s="11" t="s">
        <v>3</v>
      </c>
      <c r="E241" s="13" t="s">
        <v>102</v>
      </c>
      <c r="F241" s="110">
        <v>2</v>
      </c>
      <c r="G241" s="110">
        <v>2</v>
      </c>
      <c r="H241" s="110">
        <v>19</v>
      </c>
      <c r="I241" s="13">
        <v>20</v>
      </c>
      <c r="J241" s="13">
        <v>0</v>
      </c>
      <c r="K241" s="13">
        <f t="shared" si="40"/>
        <v>20</v>
      </c>
      <c r="L241" s="111">
        <v>790</v>
      </c>
      <c r="M241" s="13">
        <f t="shared" si="41"/>
        <v>15800</v>
      </c>
      <c r="N241" s="13">
        <v>10</v>
      </c>
      <c r="O241" s="13"/>
      <c r="P241" s="13">
        <v>0</v>
      </c>
      <c r="Q241" s="13"/>
      <c r="R241" s="13">
        <v>10</v>
      </c>
      <c r="S241" s="13"/>
      <c r="T241" s="13">
        <v>0</v>
      </c>
      <c r="U241" s="12"/>
      <c r="V241" s="12"/>
      <c r="W241" s="113"/>
      <c r="X241" s="114">
        <f t="shared" si="42"/>
        <v>7.666666666666667</v>
      </c>
      <c r="Y241" s="115">
        <f t="shared" si="43"/>
        <v>20</v>
      </c>
    </row>
    <row r="242" spans="1:25" ht="21">
      <c r="A242" s="14">
        <v>215</v>
      </c>
      <c r="B242" s="14" t="s">
        <v>126</v>
      </c>
      <c r="C242" s="11" t="s">
        <v>99</v>
      </c>
      <c r="D242" s="11" t="s">
        <v>3</v>
      </c>
      <c r="E242" s="13" t="s">
        <v>102</v>
      </c>
      <c r="F242" s="110">
        <v>17</v>
      </c>
      <c r="G242" s="110">
        <v>1</v>
      </c>
      <c r="H242" s="110">
        <v>125</v>
      </c>
      <c r="I242" s="13">
        <v>160</v>
      </c>
      <c r="J242" s="13">
        <v>60</v>
      </c>
      <c r="K242" s="13">
        <f t="shared" si="40"/>
        <v>100</v>
      </c>
      <c r="L242" s="111">
        <v>790</v>
      </c>
      <c r="M242" s="13">
        <f>K242*L242</f>
        <v>79000</v>
      </c>
      <c r="N242" s="13">
        <f>K242/4</f>
        <v>25</v>
      </c>
      <c r="O242" s="13"/>
      <c r="P242" s="13">
        <f>K242/4</f>
        <v>25</v>
      </c>
      <c r="Q242" s="13"/>
      <c r="R242" s="13">
        <f>K242/4</f>
        <v>25</v>
      </c>
      <c r="S242" s="13"/>
      <c r="T242" s="13">
        <f>K242/4</f>
        <v>25</v>
      </c>
      <c r="U242" s="12"/>
      <c r="V242" s="12"/>
      <c r="W242" s="113"/>
      <c r="X242" s="114">
        <f>(SUM(F242,G242,H242))/3</f>
        <v>47.666666666666664</v>
      </c>
      <c r="Y242" s="115">
        <f>I242-J242</f>
        <v>100</v>
      </c>
    </row>
    <row r="243" spans="1:25" ht="21">
      <c r="A243" s="14">
        <v>216</v>
      </c>
      <c r="B243" s="14" t="s">
        <v>496</v>
      </c>
      <c r="C243" s="11" t="s">
        <v>99</v>
      </c>
      <c r="D243" s="11" t="s">
        <v>3</v>
      </c>
      <c r="E243" s="13" t="s">
        <v>102</v>
      </c>
      <c r="F243" s="110">
        <v>2</v>
      </c>
      <c r="G243" s="110">
        <v>0</v>
      </c>
      <c r="H243" s="110">
        <v>24</v>
      </c>
      <c r="I243" s="13">
        <v>20</v>
      </c>
      <c r="J243" s="13">
        <v>0</v>
      </c>
      <c r="K243" s="13">
        <f t="shared" si="40"/>
        <v>20</v>
      </c>
      <c r="L243" s="111">
        <v>790</v>
      </c>
      <c r="M243" s="13">
        <f t="shared" si="41"/>
        <v>15800</v>
      </c>
      <c r="N243" s="13">
        <v>10</v>
      </c>
      <c r="O243" s="13"/>
      <c r="P243" s="13">
        <v>0</v>
      </c>
      <c r="Q243" s="13"/>
      <c r="R243" s="13">
        <v>10</v>
      </c>
      <c r="S243" s="13"/>
      <c r="T243" s="13">
        <v>0</v>
      </c>
      <c r="U243" s="12"/>
      <c r="V243" s="12"/>
      <c r="W243" s="113"/>
      <c r="X243" s="114">
        <f t="shared" si="42"/>
        <v>8.666666666666666</v>
      </c>
      <c r="Y243" s="115">
        <f t="shared" si="43"/>
        <v>20</v>
      </c>
    </row>
    <row r="244" spans="1:25" ht="21">
      <c r="A244" s="14">
        <v>217</v>
      </c>
      <c r="B244" s="14" t="s">
        <v>127</v>
      </c>
      <c r="C244" s="11" t="s">
        <v>16</v>
      </c>
      <c r="D244" s="11" t="s">
        <v>3</v>
      </c>
      <c r="E244" s="13" t="s">
        <v>17</v>
      </c>
      <c r="F244" s="110">
        <v>33</v>
      </c>
      <c r="G244" s="110">
        <v>45</v>
      </c>
      <c r="H244" s="110">
        <v>44</v>
      </c>
      <c r="I244" s="13">
        <v>44</v>
      </c>
      <c r="J244" s="13">
        <v>36</v>
      </c>
      <c r="K244" s="13">
        <f t="shared" si="40"/>
        <v>8</v>
      </c>
      <c r="L244" s="111">
        <v>104.81</v>
      </c>
      <c r="M244" s="13">
        <f t="shared" si="41"/>
        <v>838.48</v>
      </c>
      <c r="N244" s="13">
        <f t="shared" si="25"/>
        <v>2</v>
      </c>
      <c r="O244" s="13"/>
      <c r="P244" s="13">
        <f t="shared" si="26"/>
        <v>2</v>
      </c>
      <c r="Q244" s="13"/>
      <c r="R244" s="13">
        <f t="shared" si="27"/>
        <v>2</v>
      </c>
      <c r="S244" s="13"/>
      <c r="T244" s="13">
        <f t="shared" si="28"/>
        <v>2</v>
      </c>
      <c r="U244" s="12"/>
      <c r="V244" s="12"/>
      <c r="W244" s="113"/>
      <c r="X244" s="114">
        <f t="shared" si="42"/>
        <v>40.666666666666664</v>
      </c>
      <c r="Y244" s="115">
        <f t="shared" si="43"/>
        <v>8</v>
      </c>
    </row>
    <row r="245" spans="1:25" ht="21">
      <c r="A245" s="14">
        <v>218</v>
      </c>
      <c r="B245" s="14" t="s">
        <v>128</v>
      </c>
      <c r="C245" s="11" t="s">
        <v>16</v>
      </c>
      <c r="D245" s="11" t="s">
        <v>3</v>
      </c>
      <c r="E245" s="13" t="s">
        <v>17</v>
      </c>
      <c r="F245" s="110">
        <v>36</v>
      </c>
      <c r="G245" s="110">
        <v>60</v>
      </c>
      <c r="H245" s="110">
        <v>64</v>
      </c>
      <c r="I245" s="13">
        <v>66</v>
      </c>
      <c r="J245" s="13">
        <v>2</v>
      </c>
      <c r="K245" s="13">
        <f t="shared" si="40"/>
        <v>64</v>
      </c>
      <c r="L245" s="111">
        <v>170.23</v>
      </c>
      <c r="M245" s="13">
        <f t="shared" si="41"/>
        <v>10894.72</v>
      </c>
      <c r="N245" s="13">
        <f t="shared" si="25"/>
        <v>16</v>
      </c>
      <c r="O245" s="13"/>
      <c r="P245" s="13">
        <f t="shared" si="26"/>
        <v>16</v>
      </c>
      <c r="Q245" s="13"/>
      <c r="R245" s="13">
        <f t="shared" si="27"/>
        <v>16</v>
      </c>
      <c r="S245" s="13"/>
      <c r="T245" s="13">
        <f t="shared" si="28"/>
        <v>16</v>
      </c>
      <c r="U245" s="12"/>
      <c r="V245" s="12"/>
      <c r="W245" s="113"/>
      <c r="X245" s="114">
        <f t="shared" si="42"/>
        <v>53.333333333333336</v>
      </c>
      <c r="Y245" s="115">
        <f t="shared" si="43"/>
        <v>64</v>
      </c>
    </row>
    <row r="246" spans="1:25" ht="21">
      <c r="A246" s="14">
        <v>219</v>
      </c>
      <c r="B246" s="14" t="s">
        <v>129</v>
      </c>
      <c r="C246" s="11" t="s">
        <v>16</v>
      </c>
      <c r="D246" s="11" t="s">
        <v>3</v>
      </c>
      <c r="E246" s="13" t="s">
        <v>17</v>
      </c>
      <c r="F246" s="110">
        <v>12</v>
      </c>
      <c r="G246" s="110">
        <v>10</v>
      </c>
      <c r="H246" s="110">
        <v>8</v>
      </c>
      <c r="I246" s="13">
        <v>13</v>
      </c>
      <c r="J246" s="13">
        <v>5</v>
      </c>
      <c r="K246" s="13">
        <f t="shared" si="40"/>
        <v>8</v>
      </c>
      <c r="L246" s="111">
        <v>695</v>
      </c>
      <c r="M246" s="13">
        <f t="shared" si="41"/>
        <v>5560</v>
      </c>
      <c r="N246" s="13">
        <f t="shared" si="25"/>
        <v>2</v>
      </c>
      <c r="O246" s="13"/>
      <c r="P246" s="13">
        <f t="shared" si="26"/>
        <v>2</v>
      </c>
      <c r="Q246" s="13"/>
      <c r="R246" s="13">
        <f t="shared" si="27"/>
        <v>2</v>
      </c>
      <c r="S246" s="13"/>
      <c r="T246" s="13">
        <f t="shared" si="28"/>
        <v>2</v>
      </c>
      <c r="U246" s="12"/>
      <c r="V246" s="12"/>
      <c r="W246" s="113"/>
      <c r="X246" s="114">
        <f t="shared" si="42"/>
        <v>10</v>
      </c>
      <c r="Y246" s="115">
        <f t="shared" si="43"/>
        <v>8</v>
      </c>
    </row>
    <row r="247" spans="1:25" ht="21">
      <c r="A247" s="14">
        <v>220</v>
      </c>
      <c r="B247" s="14" t="s">
        <v>331</v>
      </c>
      <c r="C247" s="11" t="s">
        <v>16</v>
      </c>
      <c r="D247" s="11" t="s">
        <v>3</v>
      </c>
      <c r="E247" s="13" t="s">
        <v>25</v>
      </c>
      <c r="F247" s="110">
        <v>0</v>
      </c>
      <c r="G247" s="110">
        <v>2</v>
      </c>
      <c r="H247" s="110">
        <v>3</v>
      </c>
      <c r="I247" s="13">
        <v>4</v>
      </c>
      <c r="J247" s="13">
        <v>0</v>
      </c>
      <c r="K247" s="13">
        <f t="shared" si="40"/>
        <v>4</v>
      </c>
      <c r="L247" s="111">
        <v>214</v>
      </c>
      <c r="M247" s="13">
        <f>K247*L247</f>
        <v>856</v>
      </c>
      <c r="N247" s="13">
        <f t="shared" si="25"/>
        <v>1</v>
      </c>
      <c r="O247" s="13"/>
      <c r="P247" s="13">
        <f t="shared" si="26"/>
        <v>1</v>
      </c>
      <c r="Q247" s="13"/>
      <c r="R247" s="13">
        <f t="shared" si="27"/>
        <v>1</v>
      </c>
      <c r="S247" s="13"/>
      <c r="T247" s="13">
        <f t="shared" si="28"/>
        <v>1</v>
      </c>
      <c r="U247" s="12"/>
      <c r="V247" s="12"/>
      <c r="W247" s="113"/>
      <c r="X247" s="114">
        <f>(SUM(F247,G247,H247))/3</f>
        <v>1.6666666666666667</v>
      </c>
      <c r="Y247" s="115">
        <f aca="true" t="shared" si="44" ref="Y247:Y253">I247-J247</f>
        <v>4</v>
      </c>
    </row>
    <row r="248" spans="1:25" ht="21">
      <c r="A248" s="14">
        <v>221</v>
      </c>
      <c r="B248" s="14" t="s">
        <v>130</v>
      </c>
      <c r="C248" s="11" t="s">
        <v>16</v>
      </c>
      <c r="D248" s="11" t="s">
        <v>3</v>
      </c>
      <c r="E248" s="13" t="s">
        <v>17</v>
      </c>
      <c r="F248" s="110">
        <v>17</v>
      </c>
      <c r="G248" s="110">
        <v>21</v>
      </c>
      <c r="H248" s="110">
        <v>19</v>
      </c>
      <c r="I248" s="13">
        <v>21</v>
      </c>
      <c r="J248" s="13">
        <v>1</v>
      </c>
      <c r="K248" s="13">
        <f t="shared" si="40"/>
        <v>20</v>
      </c>
      <c r="L248" s="111">
        <v>257.77</v>
      </c>
      <c r="M248" s="13">
        <f t="shared" si="41"/>
        <v>5155.4</v>
      </c>
      <c r="N248" s="13">
        <f t="shared" si="25"/>
        <v>5</v>
      </c>
      <c r="O248" s="13"/>
      <c r="P248" s="13">
        <f t="shared" si="26"/>
        <v>5</v>
      </c>
      <c r="Q248" s="13"/>
      <c r="R248" s="13">
        <f t="shared" si="27"/>
        <v>5</v>
      </c>
      <c r="S248" s="13"/>
      <c r="T248" s="13">
        <f t="shared" si="28"/>
        <v>5</v>
      </c>
      <c r="U248" s="12"/>
      <c r="V248" s="12"/>
      <c r="W248" s="113"/>
      <c r="X248" s="114">
        <f t="shared" si="42"/>
        <v>19</v>
      </c>
      <c r="Y248" s="115">
        <f t="shared" si="44"/>
        <v>20</v>
      </c>
    </row>
    <row r="249" spans="1:25" ht="21">
      <c r="A249" s="14">
        <v>222</v>
      </c>
      <c r="B249" s="14" t="s">
        <v>258</v>
      </c>
      <c r="C249" s="11" t="s">
        <v>16</v>
      </c>
      <c r="D249" s="11" t="s">
        <v>3</v>
      </c>
      <c r="E249" s="13" t="s">
        <v>17</v>
      </c>
      <c r="F249" s="110">
        <v>11</v>
      </c>
      <c r="G249" s="110">
        <v>12</v>
      </c>
      <c r="H249" s="110">
        <v>14</v>
      </c>
      <c r="I249" s="13">
        <v>14</v>
      </c>
      <c r="J249" s="13">
        <v>6</v>
      </c>
      <c r="K249" s="13">
        <f t="shared" si="40"/>
        <v>8</v>
      </c>
      <c r="L249" s="111">
        <v>250</v>
      </c>
      <c r="M249" s="13">
        <f>K249*L249</f>
        <v>2000</v>
      </c>
      <c r="N249" s="13">
        <f t="shared" si="25"/>
        <v>2</v>
      </c>
      <c r="O249" s="13"/>
      <c r="P249" s="13">
        <f t="shared" si="26"/>
        <v>2</v>
      </c>
      <c r="Q249" s="13"/>
      <c r="R249" s="13">
        <f t="shared" si="27"/>
        <v>2</v>
      </c>
      <c r="S249" s="13"/>
      <c r="T249" s="13">
        <f t="shared" si="28"/>
        <v>2</v>
      </c>
      <c r="U249" s="12"/>
      <c r="V249" s="12"/>
      <c r="W249" s="113"/>
      <c r="X249" s="114">
        <f>(SUM(F249,G249,H249))/3</f>
        <v>12.333333333333334</v>
      </c>
      <c r="Y249" s="115">
        <f t="shared" si="44"/>
        <v>8</v>
      </c>
    </row>
    <row r="250" spans="1:25" ht="21">
      <c r="A250" s="14">
        <v>223</v>
      </c>
      <c r="B250" s="14" t="s">
        <v>332</v>
      </c>
      <c r="C250" s="11" t="s">
        <v>16</v>
      </c>
      <c r="D250" s="11" t="s">
        <v>3</v>
      </c>
      <c r="E250" s="13" t="s">
        <v>17</v>
      </c>
      <c r="F250" s="110">
        <v>19</v>
      </c>
      <c r="G250" s="110">
        <v>17</v>
      </c>
      <c r="H250" s="110">
        <v>19</v>
      </c>
      <c r="I250" s="13">
        <v>24</v>
      </c>
      <c r="J250" s="13">
        <v>4</v>
      </c>
      <c r="K250" s="13">
        <f aca="true" t="shared" si="45" ref="K250:K259">I250-J250</f>
        <v>20</v>
      </c>
      <c r="L250" s="111">
        <v>500</v>
      </c>
      <c r="M250" s="13">
        <f>K250*L250</f>
        <v>10000</v>
      </c>
      <c r="N250" s="13">
        <f>K250/4</f>
        <v>5</v>
      </c>
      <c r="O250" s="13"/>
      <c r="P250" s="13">
        <f>K250/4</f>
        <v>5</v>
      </c>
      <c r="Q250" s="13"/>
      <c r="R250" s="13">
        <f>K250/4</f>
        <v>5</v>
      </c>
      <c r="S250" s="13"/>
      <c r="T250" s="13">
        <f>K250/4</f>
        <v>5</v>
      </c>
      <c r="U250" s="12"/>
      <c r="V250" s="12"/>
      <c r="W250" s="113"/>
      <c r="X250" s="114">
        <f>(SUM(F250,G250,H250))/3</f>
        <v>18.333333333333332</v>
      </c>
      <c r="Y250" s="115">
        <f t="shared" si="44"/>
        <v>20</v>
      </c>
    </row>
    <row r="251" spans="1:25" ht="21">
      <c r="A251" s="14">
        <v>224</v>
      </c>
      <c r="B251" s="14" t="s">
        <v>335</v>
      </c>
      <c r="C251" s="11" t="s">
        <v>16</v>
      </c>
      <c r="D251" s="11" t="s">
        <v>3</v>
      </c>
      <c r="E251" s="13" t="s">
        <v>17</v>
      </c>
      <c r="F251" s="110">
        <v>7</v>
      </c>
      <c r="G251" s="110">
        <v>15</v>
      </c>
      <c r="H251" s="110">
        <v>14</v>
      </c>
      <c r="I251" s="13">
        <v>16</v>
      </c>
      <c r="J251" s="13">
        <v>8</v>
      </c>
      <c r="K251" s="13">
        <f t="shared" si="45"/>
        <v>8</v>
      </c>
      <c r="L251" s="111">
        <v>850</v>
      </c>
      <c r="M251" s="13">
        <f>K251*L251</f>
        <v>6800</v>
      </c>
      <c r="N251" s="13">
        <f>K251/4</f>
        <v>2</v>
      </c>
      <c r="O251" s="13"/>
      <c r="P251" s="13">
        <f>K251/4</f>
        <v>2</v>
      </c>
      <c r="Q251" s="13"/>
      <c r="R251" s="13">
        <f>K251/4</f>
        <v>2</v>
      </c>
      <c r="S251" s="13"/>
      <c r="T251" s="13">
        <f>K251/4</f>
        <v>2</v>
      </c>
      <c r="U251" s="12"/>
      <c r="V251" s="12"/>
      <c r="W251" s="113"/>
      <c r="X251" s="114">
        <f>(SUM(F251,G251,H251))/3</f>
        <v>12</v>
      </c>
      <c r="Y251" s="115">
        <f t="shared" si="44"/>
        <v>8</v>
      </c>
    </row>
    <row r="252" spans="1:25" ht="21">
      <c r="A252" s="14">
        <v>225</v>
      </c>
      <c r="B252" s="14" t="s">
        <v>131</v>
      </c>
      <c r="C252" s="11" t="s">
        <v>99</v>
      </c>
      <c r="D252" s="11" t="s">
        <v>3</v>
      </c>
      <c r="E252" s="13" t="s">
        <v>100</v>
      </c>
      <c r="F252" s="110">
        <v>170</v>
      </c>
      <c r="G252" s="110">
        <v>250</v>
      </c>
      <c r="H252" s="110">
        <v>300</v>
      </c>
      <c r="I252" s="13">
        <v>290</v>
      </c>
      <c r="J252" s="13">
        <v>50</v>
      </c>
      <c r="K252" s="13">
        <f t="shared" si="45"/>
        <v>240</v>
      </c>
      <c r="L252" s="111">
        <v>44</v>
      </c>
      <c r="M252" s="13">
        <f>K252*L252</f>
        <v>10560</v>
      </c>
      <c r="N252" s="13">
        <f>K252/4</f>
        <v>60</v>
      </c>
      <c r="O252" s="13"/>
      <c r="P252" s="13">
        <f>K252/4</f>
        <v>60</v>
      </c>
      <c r="Q252" s="13"/>
      <c r="R252" s="13">
        <f>K252/4</f>
        <v>60</v>
      </c>
      <c r="S252" s="13"/>
      <c r="T252" s="13">
        <f>K252/4</f>
        <v>60</v>
      </c>
      <c r="U252" s="12"/>
      <c r="V252" s="12"/>
      <c r="W252" s="113"/>
      <c r="X252" s="114">
        <f>(SUM(F252,G252,H252))/3</f>
        <v>240</v>
      </c>
      <c r="Y252" s="115">
        <f t="shared" si="44"/>
        <v>240</v>
      </c>
    </row>
    <row r="253" spans="1:25" ht="21">
      <c r="A253" s="14">
        <v>226</v>
      </c>
      <c r="B253" s="14" t="s">
        <v>333</v>
      </c>
      <c r="C253" s="11" t="s">
        <v>16</v>
      </c>
      <c r="D253" s="11" t="s">
        <v>3</v>
      </c>
      <c r="E253" s="13" t="s">
        <v>25</v>
      </c>
      <c r="F253" s="110">
        <v>4</v>
      </c>
      <c r="G253" s="110">
        <v>3</v>
      </c>
      <c r="H253" s="110">
        <v>4</v>
      </c>
      <c r="I253" s="13">
        <v>4</v>
      </c>
      <c r="J253" s="13">
        <v>0</v>
      </c>
      <c r="K253" s="13">
        <f t="shared" si="45"/>
        <v>4</v>
      </c>
      <c r="L253" s="111">
        <v>443.33</v>
      </c>
      <c r="M253" s="13">
        <f>K253*L253</f>
        <v>1773.32</v>
      </c>
      <c r="N253" s="13">
        <f>K253/4</f>
        <v>1</v>
      </c>
      <c r="O253" s="13"/>
      <c r="P253" s="13">
        <f>K253/4</f>
        <v>1</v>
      </c>
      <c r="Q253" s="13"/>
      <c r="R253" s="13">
        <f>K253/4</f>
        <v>1</v>
      </c>
      <c r="S253" s="13"/>
      <c r="T253" s="13">
        <f>K253/4</f>
        <v>1</v>
      </c>
      <c r="U253" s="12"/>
      <c r="V253" s="12"/>
      <c r="W253" s="113"/>
      <c r="X253" s="114">
        <f>(SUM(F253,G253,H253))/3</f>
        <v>3.6666666666666665</v>
      </c>
      <c r="Y253" s="115">
        <f t="shared" si="44"/>
        <v>4</v>
      </c>
    </row>
    <row r="254" spans="1:25" ht="21">
      <c r="A254" s="14">
        <v>227</v>
      </c>
      <c r="B254" s="14" t="s">
        <v>132</v>
      </c>
      <c r="C254" s="11" t="s">
        <v>16</v>
      </c>
      <c r="D254" s="11" t="s">
        <v>3</v>
      </c>
      <c r="E254" s="13" t="s">
        <v>25</v>
      </c>
      <c r="F254" s="110">
        <v>6</v>
      </c>
      <c r="G254" s="110">
        <v>7</v>
      </c>
      <c r="H254" s="110">
        <v>6</v>
      </c>
      <c r="I254" s="13">
        <v>8</v>
      </c>
      <c r="J254" s="13">
        <v>4</v>
      </c>
      <c r="K254" s="13">
        <f t="shared" si="45"/>
        <v>4</v>
      </c>
      <c r="L254" s="111">
        <v>803</v>
      </c>
      <c r="M254" s="13">
        <f aca="true" t="shared" si="46" ref="M254:M259">K254*L254</f>
        <v>3212</v>
      </c>
      <c r="N254" s="13">
        <f>K254/4</f>
        <v>1</v>
      </c>
      <c r="O254" s="13"/>
      <c r="P254" s="13">
        <f>K254/4</f>
        <v>1</v>
      </c>
      <c r="Q254" s="13"/>
      <c r="R254" s="13">
        <f>K254/4</f>
        <v>1</v>
      </c>
      <c r="S254" s="13"/>
      <c r="T254" s="13">
        <f>K254/4</f>
        <v>1</v>
      </c>
      <c r="U254" s="12"/>
      <c r="V254" s="12"/>
      <c r="W254" s="113"/>
      <c r="X254" s="114">
        <f aca="true" t="shared" si="47" ref="X254:X259">(SUM(F254,G254,H254))/3</f>
        <v>6.333333333333333</v>
      </c>
      <c r="Y254" s="115">
        <f aca="true" t="shared" si="48" ref="Y254:Y259">I254-J254</f>
        <v>4</v>
      </c>
    </row>
    <row r="255" spans="1:25" ht="21">
      <c r="A255" s="14">
        <v>228</v>
      </c>
      <c r="B255" s="14" t="s">
        <v>133</v>
      </c>
      <c r="C255" s="11" t="s">
        <v>16</v>
      </c>
      <c r="D255" s="11" t="s">
        <v>3</v>
      </c>
      <c r="E255" s="13" t="s">
        <v>25</v>
      </c>
      <c r="F255" s="110">
        <v>2</v>
      </c>
      <c r="G255" s="110">
        <v>5</v>
      </c>
      <c r="H255" s="110">
        <v>10</v>
      </c>
      <c r="I255" s="13">
        <v>10</v>
      </c>
      <c r="J255" s="13">
        <v>0</v>
      </c>
      <c r="K255" s="13">
        <f t="shared" si="45"/>
        <v>10</v>
      </c>
      <c r="L255" s="111">
        <v>950</v>
      </c>
      <c r="M255" s="13">
        <f t="shared" si="46"/>
        <v>9500</v>
      </c>
      <c r="N255" s="13">
        <v>0</v>
      </c>
      <c r="O255" s="13"/>
      <c r="P255" s="13">
        <v>10</v>
      </c>
      <c r="Q255" s="13"/>
      <c r="R255" s="13">
        <v>0</v>
      </c>
      <c r="S255" s="13"/>
      <c r="T255" s="13">
        <v>0</v>
      </c>
      <c r="U255" s="12"/>
      <c r="V255" s="12"/>
      <c r="W255" s="113"/>
      <c r="X255" s="114">
        <f t="shared" si="47"/>
        <v>5.666666666666667</v>
      </c>
      <c r="Y255" s="115">
        <f t="shared" si="48"/>
        <v>10</v>
      </c>
    </row>
    <row r="256" spans="1:25" ht="21">
      <c r="A256" s="14">
        <v>229</v>
      </c>
      <c r="B256" s="14" t="s">
        <v>134</v>
      </c>
      <c r="C256" s="11" t="s">
        <v>99</v>
      </c>
      <c r="D256" s="11" t="s">
        <v>3</v>
      </c>
      <c r="E256" s="13" t="s">
        <v>100</v>
      </c>
      <c r="F256" s="110">
        <v>50</v>
      </c>
      <c r="G256" s="110">
        <v>250</v>
      </c>
      <c r="H256" s="110">
        <v>100</v>
      </c>
      <c r="I256" s="13">
        <v>150</v>
      </c>
      <c r="J256" s="13">
        <v>100</v>
      </c>
      <c r="K256" s="13">
        <f t="shared" si="45"/>
        <v>50</v>
      </c>
      <c r="L256" s="111">
        <v>9.72</v>
      </c>
      <c r="M256" s="13">
        <f t="shared" si="46"/>
        <v>486.00000000000006</v>
      </c>
      <c r="N256" s="13">
        <v>0</v>
      </c>
      <c r="O256" s="13"/>
      <c r="P256" s="13">
        <v>0</v>
      </c>
      <c r="Q256" s="13"/>
      <c r="R256" s="13">
        <v>50</v>
      </c>
      <c r="S256" s="13"/>
      <c r="T256" s="13">
        <v>0</v>
      </c>
      <c r="U256" s="12"/>
      <c r="V256" s="12"/>
      <c r="W256" s="113"/>
      <c r="X256" s="114">
        <f t="shared" si="47"/>
        <v>133.33333333333334</v>
      </c>
      <c r="Y256" s="115">
        <f t="shared" si="48"/>
        <v>50</v>
      </c>
    </row>
    <row r="257" spans="1:25" ht="21">
      <c r="A257" s="14">
        <v>230</v>
      </c>
      <c r="B257" s="14" t="s">
        <v>135</v>
      </c>
      <c r="C257" s="11" t="s">
        <v>16</v>
      </c>
      <c r="D257" s="11" t="s">
        <v>3</v>
      </c>
      <c r="E257" s="13" t="s">
        <v>25</v>
      </c>
      <c r="F257" s="110">
        <v>47</v>
      </c>
      <c r="G257" s="110">
        <v>67</v>
      </c>
      <c r="H257" s="110">
        <v>42</v>
      </c>
      <c r="I257" s="13">
        <v>66</v>
      </c>
      <c r="J257" s="13">
        <v>6</v>
      </c>
      <c r="K257" s="13">
        <f t="shared" si="45"/>
        <v>60</v>
      </c>
      <c r="L257" s="111">
        <v>300</v>
      </c>
      <c r="M257" s="13">
        <f t="shared" si="46"/>
        <v>18000</v>
      </c>
      <c r="N257" s="13">
        <v>30</v>
      </c>
      <c r="O257" s="13"/>
      <c r="P257" s="13">
        <v>0</v>
      </c>
      <c r="Q257" s="13"/>
      <c r="R257" s="13">
        <v>30</v>
      </c>
      <c r="S257" s="13"/>
      <c r="T257" s="13">
        <v>0</v>
      </c>
      <c r="U257" s="12"/>
      <c r="V257" s="12"/>
      <c r="W257" s="113"/>
      <c r="X257" s="114">
        <f t="shared" si="47"/>
        <v>52</v>
      </c>
      <c r="Y257" s="115">
        <f t="shared" si="48"/>
        <v>60</v>
      </c>
    </row>
    <row r="258" spans="1:25" ht="21">
      <c r="A258" s="14">
        <v>231</v>
      </c>
      <c r="B258" s="14" t="s">
        <v>136</v>
      </c>
      <c r="C258" s="11" t="s">
        <v>16</v>
      </c>
      <c r="D258" s="11" t="s">
        <v>3</v>
      </c>
      <c r="E258" s="13" t="s">
        <v>25</v>
      </c>
      <c r="F258" s="110">
        <v>5</v>
      </c>
      <c r="G258" s="110">
        <v>11</v>
      </c>
      <c r="H258" s="110">
        <v>13</v>
      </c>
      <c r="I258" s="13">
        <v>15</v>
      </c>
      <c r="J258" s="13">
        <v>3</v>
      </c>
      <c r="K258" s="13">
        <f t="shared" si="45"/>
        <v>12</v>
      </c>
      <c r="L258" s="111">
        <v>900</v>
      </c>
      <c r="M258" s="13">
        <f t="shared" si="46"/>
        <v>10800</v>
      </c>
      <c r="N258" s="13">
        <f>K258/4</f>
        <v>3</v>
      </c>
      <c r="O258" s="13"/>
      <c r="P258" s="13">
        <f>K258/4</f>
        <v>3</v>
      </c>
      <c r="Q258" s="13"/>
      <c r="R258" s="13">
        <f>K258/4</f>
        <v>3</v>
      </c>
      <c r="S258" s="13"/>
      <c r="T258" s="13">
        <f>K258/4</f>
        <v>3</v>
      </c>
      <c r="U258" s="12"/>
      <c r="V258" s="12"/>
      <c r="W258" s="113"/>
      <c r="X258" s="114">
        <f t="shared" si="47"/>
        <v>9.666666666666666</v>
      </c>
      <c r="Y258" s="115">
        <f t="shared" si="48"/>
        <v>12</v>
      </c>
    </row>
    <row r="259" spans="1:25" ht="21">
      <c r="A259" s="14">
        <v>232</v>
      </c>
      <c r="B259" s="14" t="s">
        <v>137</v>
      </c>
      <c r="C259" s="11" t="s">
        <v>16</v>
      </c>
      <c r="D259" s="11" t="s">
        <v>3</v>
      </c>
      <c r="E259" s="13" t="s">
        <v>17</v>
      </c>
      <c r="F259" s="110">
        <v>39</v>
      </c>
      <c r="G259" s="110">
        <v>39</v>
      </c>
      <c r="H259" s="110">
        <v>44</v>
      </c>
      <c r="I259" s="13">
        <v>50</v>
      </c>
      <c r="J259" s="13">
        <v>22</v>
      </c>
      <c r="K259" s="13">
        <f t="shared" si="45"/>
        <v>28</v>
      </c>
      <c r="L259" s="111">
        <v>235</v>
      </c>
      <c r="M259" s="13">
        <f t="shared" si="46"/>
        <v>6580</v>
      </c>
      <c r="N259" s="13">
        <f>K259/4</f>
        <v>7</v>
      </c>
      <c r="O259" s="13"/>
      <c r="P259" s="13">
        <f>K259/4</f>
        <v>7</v>
      </c>
      <c r="Q259" s="13"/>
      <c r="R259" s="13">
        <f>K259/4</f>
        <v>7</v>
      </c>
      <c r="S259" s="13"/>
      <c r="T259" s="13">
        <f>K259/4</f>
        <v>7</v>
      </c>
      <c r="U259" s="12"/>
      <c r="V259" s="12"/>
      <c r="W259" s="113"/>
      <c r="X259" s="114">
        <f t="shared" si="47"/>
        <v>40.666666666666664</v>
      </c>
      <c r="Y259" s="115">
        <f t="shared" si="48"/>
        <v>28</v>
      </c>
    </row>
    <row r="260" spans="1:21" s="60" customFormat="1" ht="21">
      <c r="A260" s="57"/>
      <c r="B260" s="57" t="s">
        <v>500</v>
      </c>
      <c r="C260" s="58"/>
      <c r="D260" s="58"/>
      <c r="E260" s="59"/>
      <c r="G260" s="57" t="s">
        <v>501</v>
      </c>
      <c r="H260" s="57"/>
      <c r="I260" s="57"/>
      <c r="J260" s="57"/>
      <c r="K260" s="61"/>
      <c r="L260" s="58"/>
      <c r="M260" s="57"/>
      <c r="N260" s="57" t="s">
        <v>502</v>
      </c>
      <c r="O260" s="57"/>
      <c r="P260" s="57"/>
      <c r="Q260" s="57"/>
      <c r="R260" s="57"/>
      <c r="U260" s="57"/>
    </row>
    <row r="261" spans="1:21" s="60" customFormat="1" ht="21">
      <c r="A261" s="57"/>
      <c r="B261" s="57" t="s">
        <v>503</v>
      </c>
      <c r="C261" s="58"/>
      <c r="D261" s="58"/>
      <c r="E261" s="57"/>
      <c r="G261" s="57" t="s">
        <v>504</v>
      </c>
      <c r="H261" s="58"/>
      <c r="I261" s="58"/>
      <c r="J261" s="57"/>
      <c r="K261" s="61"/>
      <c r="L261" s="58"/>
      <c r="M261" s="62"/>
      <c r="N261" s="62" t="s">
        <v>505</v>
      </c>
      <c r="O261" s="62"/>
      <c r="P261" s="62"/>
      <c r="Q261" s="62"/>
      <c r="R261" s="62"/>
      <c r="U261" s="58"/>
    </row>
    <row r="262" spans="1:21" s="60" customFormat="1" ht="21">
      <c r="A262" s="57"/>
      <c r="B262" s="57" t="s">
        <v>506</v>
      </c>
      <c r="C262" s="58"/>
      <c r="D262" s="58"/>
      <c r="E262" s="57"/>
      <c r="G262" s="57" t="s">
        <v>507</v>
      </c>
      <c r="H262" s="58"/>
      <c r="I262" s="58"/>
      <c r="J262" s="57"/>
      <c r="K262" s="61"/>
      <c r="L262" s="58"/>
      <c r="M262" s="57"/>
      <c r="N262" s="57" t="s">
        <v>508</v>
      </c>
      <c r="O262" s="58"/>
      <c r="P262" s="58"/>
      <c r="Q262" s="57"/>
      <c r="R262" s="57"/>
      <c r="U262" s="58"/>
    </row>
    <row r="263" spans="1:21" s="60" customFormat="1" ht="21">
      <c r="A263" s="57"/>
      <c r="B263" s="57" t="s">
        <v>511</v>
      </c>
      <c r="C263" s="58"/>
      <c r="D263" s="58"/>
      <c r="E263" s="59"/>
      <c r="G263" s="57" t="s">
        <v>509</v>
      </c>
      <c r="H263" s="58"/>
      <c r="I263" s="58"/>
      <c r="J263" s="57"/>
      <c r="K263" s="61"/>
      <c r="L263" s="58"/>
      <c r="M263" s="57"/>
      <c r="N263" s="57" t="s">
        <v>510</v>
      </c>
      <c r="O263" s="58"/>
      <c r="P263" s="58"/>
      <c r="Q263" s="57"/>
      <c r="R263" s="57"/>
      <c r="U263" s="58"/>
    </row>
    <row r="264" spans="1:25" ht="21">
      <c r="A264" s="14">
        <v>233</v>
      </c>
      <c r="B264" s="14" t="s">
        <v>300</v>
      </c>
      <c r="C264" s="11" t="s">
        <v>16</v>
      </c>
      <c r="D264" s="11" t="s">
        <v>3</v>
      </c>
      <c r="E264" s="13" t="s">
        <v>96</v>
      </c>
      <c r="F264" s="110">
        <v>70</v>
      </c>
      <c r="G264" s="110">
        <v>15</v>
      </c>
      <c r="H264" s="110">
        <v>121</v>
      </c>
      <c r="I264" s="13">
        <v>120</v>
      </c>
      <c r="J264" s="13">
        <v>60</v>
      </c>
      <c r="K264" s="13">
        <f aca="true" t="shared" si="49" ref="K264:K295">I264-J264</f>
        <v>60</v>
      </c>
      <c r="L264" s="111">
        <v>235</v>
      </c>
      <c r="M264" s="13">
        <f>K264*L264</f>
        <v>14100</v>
      </c>
      <c r="N264" s="13">
        <f>K264/4</f>
        <v>15</v>
      </c>
      <c r="O264" s="13"/>
      <c r="P264" s="13">
        <f>K264/4</f>
        <v>15</v>
      </c>
      <c r="Q264" s="13"/>
      <c r="R264" s="13">
        <f>K264/4</f>
        <v>15</v>
      </c>
      <c r="S264" s="13"/>
      <c r="T264" s="13">
        <f>K264/4</f>
        <v>15</v>
      </c>
      <c r="U264" s="12"/>
      <c r="V264" s="12"/>
      <c r="W264" s="113"/>
      <c r="X264" s="114">
        <f>(SUM(F264,G264,H264))/3</f>
        <v>68.66666666666667</v>
      </c>
      <c r="Y264" s="115">
        <f>I264-J264</f>
        <v>60</v>
      </c>
    </row>
    <row r="265" spans="1:25" ht="21">
      <c r="A265" s="14">
        <v>234</v>
      </c>
      <c r="B265" s="14" t="s">
        <v>301</v>
      </c>
      <c r="C265" s="11" t="s">
        <v>16</v>
      </c>
      <c r="D265" s="11" t="s">
        <v>3</v>
      </c>
      <c r="E265" s="13" t="s">
        <v>96</v>
      </c>
      <c r="F265" s="110">
        <v>175</v>
      </c>
      <c r="G265" s="110">
        <v>290</v>
      </c>
      <c r="H265" s="110">
        <v>300</v>
      </c>
      <c r="I265" s="13">
        <v>300</v>
      </c>
      <c r="J265" s="13">
        <v>0</v>
      </c>
      <c r="K265" s="13">
        <f t="shared" si="49"/>
        <v>300</v>
      </c>
      <c r="L265" s="111">
        <v>200</v>
      </c>
      <c r="M265" s="13">
        <f t="shared" si="41"/>
        <v>60000</v>
      </c>
      <c r="N265" s="13">
        <f t="shared" si="25"/>
        <v>75</v>
      </c>
      <c r="O265" s="13"/>
      <c r="P265" s="13">
        <f t="shared" si="26"/>
        <v>75</v>
      </c>
      <c r="Q265" s="13"/>
      <c r="R265" s="13">
        <f t="shared" si="27"/>
        <v>75</v>
      </c>
      <c r="S265" s="13"/>
      <c r="T265" s="13">
        <f t="shared" si="28"/>
        <v>75</v>
      </c>
      <c r="U265" s="12"/>
      <c r="V265" s="12"/>
      <c r="W265" s="113"/>
      <c r="X265" s="114">
        <f>(SUM(F265,G265,H265))/3</f>
        <v>255</v>
      </c>
      <c r="Y265" s="115">
        <f aca="true" t="shared" si="50" ref="Y265:Y283">I265-J265</f>
        <v>300</v>
      </c>
    </row>
    <row r="266" spans="1:25" ht="21">
      <c r="A266" s="14">
        <v>235</v>
      </c>
      <c r="B266" s="14" t="s">
        <v>302</v>
      </c>
      <c r="C266" s="11" t="s">
        <v>16</v>
      </c>
      <c r="D266" s="11" t="s">
        <v>3</v>
      </c>
      <c r="E266" s="13" t="s">
        <v>157</v>
      </c>
      <c r="F266" s="110">
        <v>322</v>
      </c>
      <c r="G266" s="110">
        <v>360</v>
      </c>
      <c r="H266" s="110">
        <v>508</v>
      </c>
      <c r="I266" s="13">
        <v>600</v>
      </c>
      <c r="J266" s="13">
        <v>0</v>
      </c>
      <c r="K266" s="13">
        <f t="shared" si="49"/>
        <v>600</v>
      </c>
      <c r="L266" s="111">
        <v>108.9</v>
      </c>
      <c r="M266" s="13">
        <f t="shared" si="41"/>
        <v>65340</v>
      </c>
      <c r="N266" s="13">
        <f t="shared" si="25"/>
        <v>150</v>
      </c>
      <c r="O266" s="13"/>
      <c r="P266" s="13">
        <f t="shared" si="26"/>
        <v>150</v>
      </c>
      <c r="Q266" s="13"/>
      <c r="R266" s="13">
        <f t="shared" si="27"/>
        <v>150</v>
      </c>
      <c r="S266" s="13"/>
      <c r="T266" s="13">
        <f t="shared" si="28"/>
        <v>150</v>
      </c>
      <c r="U266" s="12"/>
      <c r="V266" s="12"/>
      <c r="W266" s="113"/>
      <c r="X266" s="114">
        <f t="shared" si="42"/>
        <v>396.6666666666667</v>
      </c>
      <c r="Y266" s="115">
        <f t="shared" si="50"/>
        <v>600</v>
      </c>
    </row>
    <row r="267" spans="1:25" ht="21">
      <c r="A267" s="14">
        <v>236</v>
      </c>
      <c r="B267" s="14" t="s">
        <v>275</v>
      </c>
      <c r="C267" s="11" t="s">
        <v>16</v>
      </c>
      <c r="D267" s="11" t="s">
        <v>3</v>
      </c>
      <c r="E267" s="13" t="s">
        <v>23</v>
      </c>
      <c r="F267" s="110">
        <v>190</v>
      </c>
      <c r="G267" s="110">
        <v>100</v>
      </c>
      <c r="H267" s="110">
        <v>170</v>
      </c>
      <c r="I267" s="13">
        <v>160</v>
      </c>
      <c r="J267" s="13">
        <v>0</v>
      </c>
      <c r="K267" s="13">
        <f t="shared" si="49"/>
        <v>160</v>
      </c>
      <c r="L267" s="111">
        <v>135.89</v>
      </c>
      <c r="M267" s="13">
        <f t="shared" si="41"/>
        <v>21742.399999999998</v>
      </c>
      <c r="N267" s="13">
        <f t="shared" si="25"/>
        <v>40</v>
      </c>
      <c r="O267" s="13"/>
      <c r="P267" s="13">
        <f t="shared" si="26"/>
        <v>40</v>
      </c>
      <c r="Q267" s="13"/>
      <c r="R267" s="13">
        <f t="shared" si="27"/>
        <v>40</v>
      </c>
      <c r="S267" s="13"/>
      <c r="T267" s="13">
        <f t="shared" si="28"/>
        <v>40</v>
      </c>
      <c r="U267" s="12"/>
      <c r="V267" s="12"/>
      <c r="W267" s="113"/>
      <c r="X267" s="114">
        <f>(SUM(F267,G267,H267))/3</f>
        <v>153.33333333333334</v>
      </c>
      <c r="Y267" s="115">
        <f t="shared" si="50"/>
        <v>160</v>
      </c>
    </row>
    <row r="268" spans="1:25" ht="21">
      <c r="A268" s="14">
        <v>237</v>
      </c>
      <c r="B268" s="14" t="s">
        <v>138</v>
      </c>
      <c r="C268" s="11" t="s">
        <v>16</v>
      </c>
      <c r="D268" s="11" t="s">
        <v>3</v>
      </c>
      <c r="E268" s="13" t="s">
        <v>25</v>
      </c>
      <c r="F268" s="110">
        <v>3</v>
      </c>
      <c r="G268" s="110">
        <v>2</v>
      </c>
      <c r="H268" s="110">
        <v>1</v>
      </c>
      <c r="I268" s="13">
        <v>4</v>
      </c>
      <c r="J268" s="13">
        <v>0</v>
      </c>
      <c r="K268" s="13">
        <f t="shared" si="49"/>
        <v>4</v>
      </c>
      <c r="L268" s="111">
        <v>2334</v>
      </c>
      <c r="M268" s="13">
        <f t="shared" si="41"/>
        <v>9336</v>
      </c>
      <c r="N268" s="13">
        <f t="shared" si="25"/>
        <v>1</v>
      </c>
      <c r="O268" s="13"/>
      <c r="P268" s="13">
        <f t="shared" si="26"/>
        <v>1</v>
      </c>
      <c r="Q268" s="13"/>
      <c r="R268" s="13">
        <f t="shared" si="27"/>
        <v>1</v>
      </c>
      <c r="S268" s="13"/>
      <c r="T268" s="13">
        <f t="shared" si="28"/>
        <v>1</v>
      </c>
      <c r="U268" s="12"/>
      <c r="V268" s="12"/>
      <c r="W268" s="113"/>
      <c r="X268" s="114">
        <f t="shared" si="42"/>
        <v>2</v>
      </c>
      <c r="Y268" s="115">
        <f t="shared" si="50"/>
        <v>4</v>
      </c>
    </row>
    <row r="269" spans="1:25" ht="21">
      <c r="A269" s="14">
        <v>238</v>
      </c>
      <c r="B269" s="14" t="s">
        <v>311</v>
      </c>
      <c r="C269" s="11" t="s">
        <v>139</v>
      </c>
      <c r="D269" s="11" t="s">
        <v>3</v>
      </c>
      <c r="E269" s="13" t="s">
        <v>140</v>
      </c>
      <c r="F269" s="110">
        <v>370</v>
      </c>
      <c r="G269" s="110">
        <v>590</v>
      </c>
      <c r="H269" s="110">
        <v>700</v>
      </c>
      <c r="I269" s="13">
        <v>800</v>
      </c>
      <c r="J269" s="13">
        <v>140</v>
      </c>
      <c r="K269" s="13">
        <f t="shared" si="49"/>
        <v>660</v>
      </c>
      <c r="L269" s="111">
        <v>86.67</v>
      </c>
      <c r="M269" s="13">
        <f t="shared" si="41"/>
        <v>57202.200000000004</v>
      </c>
      <c r="N269" s="13">
        <f aca="true" t="shared" si="51" ref="N269:N283">K269/4</f>
        <v>165</v>
      </c>
      <c r="O269" s="13"/>
      <c r="P269" s="13">
        <f aca="true" t="shared" si="52" ref="P269:P283">K269/4</f>
        <v>165</v>
      </c>
      <c r="Q269" s="13"/>
      <c r="R269" s="13">
        <f aca="true" t="shared" si="53" ref="R269:R283">K269/4</f>
        <v>165</v>
      </c>
      <c r="S269" s="13"/>
      <c r="T269" s="13">
        <f aca="true" t="shared" si="54" ref="T269:T283">K269/4</f>
        <v>165</v>
      </c>
      <c r="U269" s="12"/>
      <c r="V269" s="12"/>
      <c r="W269" s="113"/>
      <c r="X269" s="114">
        <f t="shared" si="42"/>
        <v>553.3333333333334</v>
      </c>
      <c r="Y269" s="115">
        <f t="shared" si="50"/>
        <v>660</v>
      </c>
    </row>
    <row r="270" spans="1:25" ht="21">
      <c r="A270" s="14">
        <v>239</v>
      </c>
      <c r="B270" s="14" t="s">
        <v>323</v>
      </c>
      <c r="C270" s="11" t="s">
        <v>237</v>
      </c>
      <c r="D270" s="11" t="s">
        <v>3</v>
      </c>
      <c r="E270" s="13" t="s">
        <v>238</v>
      </c>
      <c r="F270" s="110">
        <v>1256</v>
      </c>
      <c r="G270" s="110">
        <v>1183</v>
      </c>
      <c r="H270" s="110">
        <v>1275</v>
      </c>
      <c r="I270" s="13">
        <v>1500</v>
      </c>
      <c r="J270" s="13">
        <v>20</v>
      </c>
      <c r="K270" s="13">
        <f t="shared" si="49"/>
        <v>1480</v>
      </c>
      <c r="L270" s="111">
        <v>121.6</v>
      </c>
      <c r="M270" s="13">
        <f t="shared" si="41"/>
        <v>179968</v>
      </c>
      <c r="N270" s="13">
        <f t="shared" si="51"/>
        <v>370</v>
      </c>
      <c r="O270" s="13"/>
      <c r="P270" s="13">
        <f t="shared" si="52"/>
        <v>370</v>
      </c>
      <c r="Q270" s="13"/>
      <c r="R270" s="13">
        <f t="shared" si="53"/>
        <v>370</v>
      </c>
      <c r="S270" s="13"/>
      <c r="T270" s="13">
        <f t="shared" si="54"/>
        <v>370</v>
      </c>
      <c r="U270" s="12"/>
      <c r="V270" s="12"/>
      <c r="W270" s="113"/>
      <c r="X270" s="114">
        <f t="shared" si="42"/>
        <v>1238</v>
      </c>
      <c r="Y270" s="115">
        <f t="shared" si="50"/>
        <v>1480</v>
      </c>
    </row>
    <row r="271" spans="1:25" ht="21">
      <c r="A271" s="14">
        <v>240</v>
      </c>
      <c r="B271" s="14" t="s">
        <v>190</v>
      </c>
      <c r="C271" s="11" t="s">
        <v>141</v>
      </c>
      <c r="D271" s="11" t="s">
        <v>3</v>
      </c>
      <c r="E271" s="13" t="s">
        <v>140</v>
      </c>
      <c r="F271" s="110">
        <v>1400</v>
      </c>
      <c r="G271" s="110">
        <v>1460</v>
      </c>
      <c r="H271" s="110">
        <v>1440</v>
      </c>
      <c r="I271" s="13">
        <v>1610</v>
      </c>
      <c r="J271" s="13">
        <v>330</v>
      </c>
      <c r="K271" s="13">
        <f t="shared" si="49"/>
        <v>1280</v>
      </c>
      <c r="L271" s="111">
        <v>189.39</v>
      </c>
      <c r="M271" s="13">
        <f t="shared" si="41"/>
        <v>242419.19999999998</v>
      </c>
      <c r="N271" s="13">
        <f t="shared" si="51"/>
        <v>320</v>
      </c>
      <c r="O271" s="13"/>
      <c r="P271" s="13">
        <f t="shared" si="52"/>
        <v>320</v>
      </c>
      <c r="Q271" s="13"/>
      <c r="R271" s="13">
        <f t="shared" si="53"/>
        <v>320</v>
      </c>
      <c r="S271" s="13"/>
      <c r="T271" s="13">
        <f t="shared" si="54"/>
        <v>320</v>
      </c>
      <c r="U271" s="12"/>
      <c r="V271" s="12"/>
      <c r="W271" s="113"/>
      <c r="X271" s="114">
        <f t="shared" si="42"/>
        <v>1433.3333333333333</v>
      </c>
      <c r="Y271" s="115">
        <f t="shared" si="50"/>
        <v>1280</v>
      </c>
    </row>
    <row r="272" spans="1:25" ht="21">
      <c r="A272" s="14">
        <v>241</v>
      </c>
      <c r="B272" s="14" t="s">
        <v>142</v>
      </c>
      <c r="C272" s="11" t="s">
        <v>139</v>
      </c>
      <c r="D272" s="11" t="s">
        <v>3</v>
      </c>
      <c r="E272" s="13" t="s">
        <v>140</v>
      </c>
      <c r="F272" s="110">
        <v>600</v>
      </c>
      <c r="G272" s="110">
        <v>660</v>
      </c>
      <c r="H272" s="110">
        <v>780</v>
      </c>
      <c r="I272" s="13">
        <v>860</v>
      </c>
      <c r="J272" s="13">
        <v>60</v>
      </c>
      <c r="K272" s="13">
        <f t="shared" si="49"/>
        <v>800</v>
      </c>
      <c r="L272" s="111">
        <v>35.95</v>
      </c>
      <c r="M272" s="13">
        <f t="shared" si="41"/>
        <v>28760.000000000004</v>
      </c>
      <c r="N272" s="13">
        <f t="shared" si="51"/>
        <v>200</v>
      </c>
      <c r="O272" s="13"/>
      <c r="P272" s="13">
        <f t="shared" si="52"/>
        <v>200</v>
      </c>
      <c r="Q272" s="13"/>
      <c r="R272" s="13">
        <f t="shared" si="53"/>
        <v>200</v>
      </c>
      <c r="S272" s="13"/>
      <c r="T272" s="13">
        <f t="shared" si="54"/>
        <v>200</v>
      </c>
      <c r="U272" s="12"/>
      <c r="V272" s="12"/>
      <c r="W272" s="113"/>
      <c r="X272" s="114">
        <f t="shared" si="42"/>
        <v>680</v>
      </c>
      <c r="Y272" s="115">
        <f t="shared" si="50"/>
        <v>800</v>
      </c>
    </row>
    <row r="273" spans="1:25" ht="21">
      <c r="A273" s="14">
        <v>242</v>
      </c>
      <c r="B273" s="14" t="s">
        <v>143</v>
      </c>
      <c r="C273" s="11" t="s">
        <v>141</v>
      </c>
      <c r="D273" s="11" t="s">
        <v>3</v>
      </c>
      <c r="E273" s="13" t="s">
        <v>98</v>
      </c>
      <c r="F273" s="110">
        <v>863</v>
      </c>
      <c r="G273" s="110">
        <v>649</v>
      </c>
      <c r="H273" s="110">
        <v>815</v>
      </c>
      <c r="I273" s="13">
        <v>1036</v>
      </c>
      <c r="J273" s="13">
        <v>236</v>
      </c>
      <c r="K273" s="13">
        <f t="shared" si="49"/>
        <v>800</v>
      </c>
      <c r="L273" s="111">
        <v>38</v>
      </c>
      <c r="M273" s="13">
        <f t="shared" si="41"/>
        <v>30400</v>
      </c>
      <c r="N273" s="13">
        <f t="shared" si="51"/>
        <v>200</v>
      </c>
      <c r="O273" s="13"/>
      <c r="P273" s="13">
        <f t="shared" si="52"/>
        <v>200</v>
      </c>
      <c r="Q273" s="13"/>
      <c r="R273" s="13">
        <f t="shared" si="53"/>
        <v>200</v>
      </c>
      <c r="S273" s="13"/>
      <c r="T273" s="13">
        <f t="shared" si="54"/>
        <v>200</v>
      </c>
      <c r="U273" s="12"/>
      <c r="V273" s="12"/>
      <c r="W273" s="113"/>
      <c r="X273" s="114">
        <f t="shared" si="42"/>
        <v>775.6666666666666</v>
      </c>
      <c r="Y273" s="115">
        <f t="shared" si="50"/>
        <v>800</v>
      </c>
    </row>
    <row r="274" spans="1:25" ht="21">
      <c r="A274" s="14">
        <v>243</v>
      </c>
      <c r="B274" s="14" t="s">
        <v>259</v>
      </c>
      <c r="C274" s="11" t="s">
        <v>139</v>
      </c>
      <c r="D274" s="11" t="s">
        <v>3</v>
      </c>
      <c r="E274" s="13" t="s">
        <v>140</v>
      </c>
      <c r="F274" s="110">
        <v>1400</v>
      </c>
      <c r="G274" s="110">
        <v>1968</v>
      </c>
      <c r="H274" s="110">
        <v>1794</v>
      </c>
      <c r="I274" s="13">
        <v>2070</v>
      </c>
      <c r="J274" s="13">
        <v>70</v>
      </c>
      <c r="K274" s="13">
        <f t="shared" si="49"/>
        <v>2000</v>
      </c>
      <c r="L274" s="111">
        <v>492.2</v>
      </c>
      <c r="M274" s="13">
        <f t="shared" si="41"/>
        <v>984400</v>
      </c>
      <c r="N274" s="13">
        <f t="shared" si="51"/>
        <v>500</v>
      </c>
      <c r="O274" s="13"/>
      <c r="P274" s="13">
        <f t="shared" si="52"/>
        <v>500</v>
      </c>
      <c r="Q274" s="13"/>
      <c r="R274" s="13">
        <f t="shared" si="53"/>
        <v>500</v>
      </c>
      <c r="S274" s="13"/>
      <c r="T274" s="13">
        <f t="shared" si="54"/>
        <v>500</v>
      </c>
      <c r="U274" s="12"/>
      <c r="V274" s="12"/>
      <c r="W274" s="113"/>
      <c r="X274" s="114">
        <f t="shared" si="42"/>
        <v>1720.6666666666667</v>
      </c>
      <c r="Y274" s="115">
        <f t="shared" si="50"/>
        <v>2000</v>
      </c>
    </row>
    <row r="275" spans="1:25" ht="21">
      <c r="A275" s="14">
        <v>244</v>
      </c>
      <c r="B275" s="14" t="s">
        <v>147</v>
      </c>
      <c r="C275" s="11" t="s">
        <v>30</v>
      </c>
      <c r="D275" s="11" t="s">
        <v>3</v>
      </c>
      <c r="E275" s="13" t="s">
        <v>96</v>
      </c>
      <c r="F275" s="110">
        <v>26</v>
      </c>
      <c r="G275" s="110">
        <v>15</v>
      </c>
      <c r="H275" s="110">
        <v>25</v>
      </c>
      <c r="I275" s="13">
        <v>31</v>
      </c>
      <c r="J275" s="13">
        <v>15</v>
      </c>
      <c r="K275" s="13">
        <f t="shared" si="49"/>
        <v>16</v>
      </c>
      <c r="L275" s="111">
        <v>275</v>
      </c>
      <c r="M275" s="13">
        <f t="shared" si="41"/>
        <v>4400</v>
      </c>
      <c r="N275" s="13">
        <f t="shared" si="51"/>
        <v>4</v>
      </c>
      <c r="O275" s="13"/>
      <c r="P275" s="13">
        <f t="shared" si="52"/>
        <v>4</v>
      </c>
      <c r="Q275" s="13"/>
      <c r="R275" s="13">
        <f t="shared" si="53"/>
        <v>4</v>
      </c>
      <c r="S275" s="13"/>
      <c r="T275" s="13">
        <f t="shared" si="54"/>
        <v>4</v>
      </c>
      <c r="U275" s="12"/>
      <c r="V275" s="12"/>
      <c r="W275" s="113"/>
      <c r="X275" s="114">
        <f t="shared" si="42"/>
        <v>22</v>
      </c>
      <c r="Y275" s="115">
        <f t="shared" si="50"/>
        <v>16</v>
      </c>
    </row>
    <row r="276" spans="1:25" ht="21">
      <c r="A276" s="14">
        <v>245</v>
      </c>
      <c r="B276" s="14" t="s">
        <v>146</v>
      </c>
      <c r="C276" s="11" t="s">
        <v>30</v>
      </c>
      <c r="D276" s="11" t="s">
        <v>3</v>
      </c>
      <c r="E276" s="13" t="s">
        <v>17</v>
      </c>
      <c r="F276" s="110">
        <v>9</v>
      </c>
      <c r="G276" s="110">
        <v>39</v>
      </c>
      <c r="H276" s="110">
        <v>18</v>
      </c>
      <c r="I276" s="13">
        <v>20</v>
      </c>
      <c r="J276" s="13">
        <v>8</v>
      </c>
      <c r="K276" s="13">
        <f t="shared" si="49"/>
        <v>12</v>
      </c>
      <c r="L276" s="111">
        <v>790</v>
      </c>
      <c r="M276" s="13">
        <f>K276*L276</f>
        <v>9480</v>
      </c>
      <c r="N276" s="13">
        <f t="shared" si="51"/>
        <v>3</v>
      </c>
      <c r="O276" s="13"/>
      <c r="P276" s="13">
        <f t="shared" si="52"/>
        <v>3</v>
      </c>
      <c r="Q276" s="13"/>
      <c r="R276" s="13">
        <f t="shared" si="53"/>
        <v>3</v>
      </c>
      <c r="S276" s="13"/>
      <c r="T276" s="13">
        <f t="shared" si="54"/>
        <v>3</v>
      </c>
      <c r="U276" s="12"/>
      <c r="V276" s="12"/>
      <c r="W276" s="113"/>
      <c r="X276" s="114">
        <f>(SUM(F276,G276,H276))/3</f>
        <v>22</v>
      </c>
      <c r="Y276" s="115">
        <f>I276-J276</f>
        <v>12</v>
      </c>
    </row>
    <row r="277" spans="1:25" ht="21">
      <c r="A277" s="14">
        <v>246</v>
      </c>
      <c r="B277" s="14" t="s">
        <v>360</v>
      </c>
      <c r="C277" s="11" t="s">
        <v>30</v>
      </c>
      <c r="D277" s="11" t="s">
        <v>3</v>
      </c>
      <c r="E277" s="13" t="s">
        <v>17</v>
      </c>
      <c r="F277" s="110">
        <v>5</v>
      </c>
      <c r="G277" s="110">
        <v>5</v>
      </c>
      <c r="H277" s="110">
        <v>5</v>
      </c>
      <c r="I277" s="13">
        <v>5</v>
      </c>
      <c r="J277" s="13">
        <v>1</v>
      </c>
      <c r="K277" s="13">
        <f t="shared" si="49"/>
        <v>4</v>
      </c>
      <c r="L277" s="111">
        <v>638.89</v>
      </c>
      <c r="M277" s="13">
        <f t="shared" si="41"/>
        <v>2555.56</v>
      </c>
      <c r="N277" s="13">
        <f t="shared" si="51"/>
        <v>1</v>
      </c>
      <c r="O277" s="13"/>
      <c r="P277" s="13">
        <f t="shared" si="52"/>
        <v>1</v>
      </c>
      <c r="Q277" s="13"/>
      <c r="R277" s="13">
        <f t="shared" si="53"/>
        <v>1</v>
      </c>
      <c r="S277" s="13"/>
      <c r="T277" s="13">
        <f t="shared" si="54"/>
        <v>1</v>
      </c>
      <c r="U277" s="12"/>
      <c r="V277" s="12"/>
      <c r="W277" s="113"/>
      <c r="X277" s="114">
        <f t="shared" si="42"/>
        <v>5</v>
      </c>
      <c r="Y277" s="115">
        <f t="shared" si="50"/>
        <v>4</v>
      </c>
    </row>
    <row r="278" spans="1:25" ht="21">
      <c r="A278" s="14">
        <v>247</v>
      </c>
      <c r="B278" s="14" t="s">
        <v>260</v>
      </c>
      <c r="C278" s="11" t="s">
        <v>16</v>
      </c>
      <c r="D278" s="11" t="s">
        <v>3</v>
      </c>
      <c r="E278" s="13" t="s">
        <v>23</v>
      </c>
      <c r="F278" s="110">
        <v>40</v>
      </c>
      <c r="G278" s="110">
        <v>70</v>
      </c>
      <c r="H278" s="110">
        <v>37</v>
      </c>
      <c r="I278" s="13">
        <v>50</v>
      </c>
      <c r="J278" s="13">
        <v>6</v>
      </c>
      <c r="K278" s="13">
        <f t="shared" si="49"/>
        <v>44</v>
      </c>
      <c r="L278" s="111">
        <v>266.3</v>
      </c>
      <c r="M278" s="13">
        <f t="shared" si="41"/>
        <v>11717.2</v>
      </c>
      <c r="N278" s="13">
        <f t="shared" si="51"/>
        <v>11</v>
      </c>
      <c r="O278" s="13"/>
      <c r="P278" s="13">
        <f t="shared" si="52"/>
        <v>11</v>
      </c>
      <c r="Q278" s="13"/>
      <c r="R278" s="13">
        <f t="shared" si="53"/>
        <v>11</v>
      </c>
      <c r="S278" s="13"/>
      <c r="T278" s="13">
        <f t="shared" si="54"/>
        <v>11</v>
      </c>
      <c r="U278" s="12"/>
      <c r="V278" s="12"/>
      <c r="W278" s="113"/>
      <c r="X278" s="114">
        <f>(SUM(F278,G278,H278))/3</f>
        <v>49</v>
      </c>
      <c r="Y278" s="115">
        <f t="shared" si="50"/>
        <v>44</v>
      </c>
    </row>
    <row r="279" spans="1:25" ht="21">
      <c r="A279" s="14">
        <v>248</v>
      </c>
      <c r="B279" s="14" t="s">
        <v>295</v>
      </c>
      <c r="C279" s="11" t="s">
        <v>16</v>
      </c>
      <c r="D279" s="11" t="s">
        <v>3</v>
      </c>
      <c r="E279" s="13" t="s">
        <v>96</v>
      </c>
      <c r="F279" s="110">
        <v>36</v>
      </c>
      <c r="G279" s="110">
        <v>46</v>
      </c>
      <c r="H279" s="110">
        <v>51</v>
      </c>
      <c r="I279" s="13">
        <v>52</v>
      </c>
      <c r="J279" s="13">
        <v>0</v>
      </c>
      <c r="K279" s="13">
        <f t="shared" si="49"/>
        <v>52</v>
      </c>
      <c r="L279" s="111">
        <v>192.39</v>
      </c>
      <c r="M279" s="13">
        <f t="shared" si="41"/>
        <v>10004.279999999999</v>
      </c>
      <c r="N279" s="13">
        <f t="shared" si="51"/>
        <v>13</v>
      </c>
      <c r="O279" s="13"/>
      <c r="P279" s="13">
        <f t="shared" si="52"/>
        <v>13</v>
      </c>
      <c r="Q279" s="13"/>
      <c r="R279" s="13">
        <f t="shared" si="53"/>
        <v>13</v>
      </c>
      <c r="S279" s="13"/>
      <c r="T279" s="13">
        <f t="shared" si="54"/>
        <v>13</v>
      </c>
      <c r="U279" s="12"/>
      <c r="V279" s="12"/>
      <c r="W279" s="113"/>
      <c r="X279" s="114">
        <f t="shared" si="42"/>
        <v>44.333333333333336</v>
      </c>
      <c r="Y279" s="115">
        <f t="shared" si="50"/>
        <v>52</v>
      </c>
    </row>
    <row r="280" spans="1:25" ht="21">
      <c r="A280" s="14">
        <v>249</v>
      </c>
      <c r="B280" s="14" t="s">
        <v>148</v>
      </c>
      <c r="C280" s="11" t="s">
        <v>30</v>
      </c>
      <c r="D280" s="11" t="s">
        <v>3</v>
      </c>
      <c r="E280" s="13" t="s">
        <v>17</v>
      </c>
      <c r="F280" s="110">
        <v>9</v>
      </c>
      <c r="G280" s="110">
        <v>82</v>
      </c>
      <c r="H280" s="110">
        <v>25</v>
      </c>
      <c r="I280" s="13">
        <v>27</v>
      </c>
      <c r="J280" s="13">
        <v>3</v>
      </c>
      <c r="K280" s="13">
        <f t="shared" si="49"/>
        <v>24</v>
      </c>
      <c r="L280" s="111">
        <v>63</v>
      </c>
      <c r="M280" s="13">
        <f t="shared" si="41"/>
        <v>1512</v>
      </c>
      <c r="N280" s="13">
        <f t="shared" si="51"/>
        <v>6</v>
      </c>
      <c r="O280" s="13"/>
      <c r="P280" s="13">
        <f t="shared" si="52"/>
        <v>6</v>
      </c>
      <c r="Q280" s="13"/>
      <c r="R280" s="13">
        <f t="shared" si="53"/>
        <v>6</v>
      </c>
      <c r="S280" s="13"/>
      <c r="T280" s="13">
        <f t="shared" si="54"/>
        <v>6</v>
      </c>
      <c r="U280" s="12"/>
      <c r="V280" s="12"/>
      <c r="W280" s="113"/>
      <c r="X280" s="114">
        <f t="shared" si="42"/>
        <v>38.666666666666664</v>
      </c>
      <c r="Y280" s="115">
        <f t="shared" si="50"/>
        <v>24</v>
      </c>
    </row>
    <row r="281" spans="1:25" ht="21">
      <c r="A281" s="14">
        <v>250</v>
      </c>
      <c r="B281" s="14" t="s">
        <v>149</v>
      </c>
      <c r="C281" s="11" t="s">
        <v>16</v>
      </c>
      <c r="D281" s="11" t="s">
        <v>3</v>
      </c>
      <c r="E281" s="13" t="s">
        <v>17</v>
      </c>
      <c r="F281" s="110">
        <v>1</v>
      </c>
      <c r="G281" s="110">
        <v>34</v>
      </c>
      <c r="H281" s="110">
        <v>15</v>
      </c>
      <c r="I281" s="13">
        <v>17</v>
      </c>
      <c r="J281" s="13">
        <v>5</v>
      </c>
      <c r="K281" s="13">
        <f t="shared" si="49"/>
        <v>12</v>
      </c>
      <c r="L281" s="111">
        <v>787</v>
      </c>
      <c r="M281" s="13">
        <f t="shared" si="41"/>
        <v>9444</v>
      </c>
      <c r="N281" s="13">
        <f t="shared" si="51"/>
        <v>3</v>
      </c>
      <c r="O281" s="13"/>
      <c r="P281" s="13">
        <f t="shared" si="52"/>
        <v>3</v>
      </c>
      <c r="Q281" s="13"/>
      <c r="R281" s="13">
        <f t="shared" si="53"/>
        <v>3</v>
      </c>
      <c r="S281" s="13"/>
      <c r="T281" s="13">
        <f t="shared" si="54"/>
        <v>3</v>
      </c>
      <c r="U281" s="12"/>
      <c r="V281" s="12"/>
      <c r="W281" s="113"/>
      <c r="X281" s="114">
        <f t="shared" si="42"/>
        <v>16.666666666666668</v>
      </c>
      <c r="Y281" s="115">
        <f t="shared" si="50"/>
        <v>12</v>
      </c>
    </row>
    <row r="282" spans="1:26" ht="21">
      <c r="A282" s="14">
        <v>251</v>
      </c>
      <c r="B282" s="14" t="s">
        <v>150</v>
      </c>
      <c r="C282" s="11" t="s">
        <v>30</v>
      </c>
      <c r="D282" s="11" t="s">
        <v>3</v>
      </c>
      <c r="E282" s="13" t="s">
        <v>23</v>
      </c>
      <c r="F282" s="110">
        <v>22</v>
      </c>
      <c r="G282" s="110">
        <v>78</v>
      </c>
      <c r="H282" s="110">
        <v>36</v>
      </c>
      <c r="I282" s="13">
        <v>37</v>
      </c>
      <c r="J282" s="13">
        <v>9</v>
      </c>
      <c r="K282" s="13">
        <f t="shared" si="49"/>
        <v>28</v>
      </c>
      <c r="L282" s="111">
        <v>256</v>
      </c>
      <c r="M282" s="13">
        <f t="shared" si="41"/>
        <v>7168</v>
      </c>
      <c r="N282" s="13">
        <f t="shared" si="51"/>
        <v>7</v>
      </c>
      <c r="O282" s="13"/>
      <c r="P282" s="13">
        <f t="shared" si="52"/>
        <v>7</v>
      </c>
      <c r="Q282" s="13"/>
      <c r="R282" s="13">
        <f t="shared" si="53"/>
        <v>7</v>
      </c>
      <c r="S282" s="13"/>
      <c r="T282" s="13">
        <f t="shared" si="54"/>
        <v>7</v>
      </c>
      <c r="U282" s="12"/>
      <c r="V282" s="12"/>
      <c r="W282" s="113"/>
      <c r="X282" s="114">
        <f t="shared" si="42"/>
        <v>45.333333333333336</v>
      </c>
      <c r="Y282" s="115">
        <f t="shared" si="50"/>
        <v>28</v>
      </c>
      <c r="Z282" s="116"/>
    </row>
    <row r="283" spans="1:30" ht="21">
      <c r="A283" s="14">
        <v>252</v>
      </c>
      <c r="B283" s="14" t="s">
        <v>151</v>
      </c>
      <c r="C283" s="11" t="s">
        <v>30</v>
      </c>
      <c r="D283" s="11" t="s">
        <v>3</v>
      </c>
      <c r="E283" s="13" t="s">
        <v>23</v>
      </c>
      <c r="F283" s="110">
        <v>9</v>
      </c>
      <c r="G283" s="110">
        <v>64</v>
      </c>
      <c r="H283" s="110">
        <v>36</v>
      </c>
      <c r="I283" s="13">
        <v>38</v>
      </c>
      <c r="J283" s="13">
        <v>10</v>
      </c>
      <c r="K283" s="13">
        <f t="shared" si="49"/>
        <v>28</v>
      </c>
      <c r="L283" s="111">
        <v>423</v>
      </c>
      <c r="M283" s="13">
        <f t="shared" si="41"/>
        <v>11844</v>
      </c>
      <c r="N283" s="13">
        <f t="shared" si="51"/>
        <v>7</v>
      </c>
      <c r="O283" s="13"/>
      <c r="P283" s="13">
        <f t="shared" si="52"/>
        <v>7</v>
      </c>
      <c r="Q283" s="13"/>
      <c r="R283" s="13">
        <f t="shared" si="53"/>
        <v>7</v>
      </c>
      <c r="S283" s="13"/>
      <c r="T283" s="13">
        <f t="shared" si="54"/>
        <v>7</v>
      </c>
      <c r="U283" s="12"/>
      <c r="V283" s="12"/>
      <c r="W283" s="113"/>
      <c r="X283" s="114">
        <f t="shared" si="42"/>
        <v>36.333333333333336</v>
      </c>
      <c r="Y283" s="115">
        <f t="shared" si="50"/>
        <v>28</v>
      </c>
      <c r="Z283" s="116"/>
      <c r="AA283" s="116"/>
      <c r="AB283" s="116"/>
      <c r="AC283" s="116"/>
      <c r="AD283" s="116"/>
    </row>
    <row r="284" spans="1:26" s="116" customFormat="1" ht="21">
      <c r="A284" s="14">
        <v>253</v>
      </c>
      <c r="B284" s="14" t="s">
        <v>152</v>
      </c>
      <c r="C284" s="11" t="s">
        <v>99</v>
      </c>
      <c r="D284" s="11" t="s">
        <v>3</v>
      </c>
      <c r="E284" s="13" t="s">
        <v>102</v>
      </c>
      <c r="F284" s="110">
        <v>570</v>
      </c>
      <c r="G284" s="110">
        <v>71</v>
      </c>
      <c r="H284" s="110">
        <v>300</v>
      </c>
      <c r="I284" s="13">
        <v>300</v>
      </c>
      <c r="J284" s="13">
        <v>0</v>
      </c>
      <c r="K284" s="13">
        <f t="shared" si="49"/>
        <v>300</v>
      </c>
      <c r="L284" s="111">
        <v>8.42</v>
      </c>
      <c r="M284" s="13">
        <f aca="true" t="shared" si="55" ref="M284:M295">K284*L284</f>
        <v>2526</v>
      </c>
      <c r="N284" s="13">
        <f aca="true" t="shared" si="56" ref="N284:N295">K284/4</f>
        <v>75</v>
      </c>
      <c r="O284" s="13"/>
      <c r="P284" s="13">
        <f aca="true" t="shared" si="57" ref="P284:P295">K284/4</f>
        <v>75</v>
      </c>
      <c r="Q284" s="13"/>
      <c r="R284" s="13">
        <f aca="true" t="shared" si="58" ref="R284:R295">K284/4</f>
        <v>75</v>
      </c>
      <c r="S284" s="13"/>
      <c r="T284" s="13">
        <f aca="true" t="shared" si="59" ref="T284:T295">K284/4</f>
        <v>75</v>
      </c>
      <c r="U284" s="12"/>
      <c r="V284" s="12"/>
      <c r="W284" s="113"/>
      <c r="X284" s="114">
        <f aca="true" t="shared" si="60" ref="X284:X295">(SUM(F284,G284,H284))/3</f>
        <v>313.6666666666667</v>
      </c>
      <c r="Y284" s="115">
        <f aca="true" t="shared" si="61" ref="Y284:Y295">I284-J284</f>
        <v>300</v>
      </c>
      <c r="Z284" s="102"/>
    </row>
    <row r="285" spans="1:30" s="116" customFormat="1" ht="21">
      <c r="A285" s="14">
        <v>254</v>
      </c>
      <c r="B285" s="141" t="s">
        <v>153</v>
      </c>
      <c r="C285" s="142" t="s">
        <v>30</v>
      </c>
      <c r="D285" s="142" t="s">
        <v>3</v>
      </c>
      <c r="E285" s="143" t="s">
        <v>96</v>
      </c>
      <c r="F285" s="110">
        <v>157</v>
      </c>
      <c r="G285" s="110">
        <v>204</v>
      </c>
      <c r="H285" s="110">
        <v>139</v>
      </c>
      <c r="I285" s="13">
        <v>145</v>
      </c>
      <c r="J285" s="143">
        <v>25</v>
      </c>
      <c r="K285" s="13">
        <f t="shared" si="49"/>
        <v>120</v>
      </c>
      <c r="L285" s="144">
        <v>398.6</v>
      </c>
      <c r="M285" s="13">
        <f t="shared" si="55"/>
        <v>47832</v>
      </c>
      <c r="N285" s="13">
        <f t="shared" si="56"/>
        <v>30</v>
      </c>
      <c r="O285" s="13"/>
      <c r="P285" s="13">
        <f t="shared" si="57"/>
        <v>30</v>
      </c>
      <c r="Q285" s="13"/>
      <c r="R285" s="13">
        <f t="shared" si="58"/>
        <v>30</v>
      </c>
      <c r="S285" s="13"/>
      <c r="T285" s="13">
        <f t="shared" si="59"/>
        <v>30</v>
      </c>
      <c r="U285" s="12"/>
      <c r="V285" s="12"/>
      <c r="W285" s="113"/>
      <c r="X285" s="114">
        <f t="shared" si="60"/>
        <v>166.66666666666666</v>
      </c>
      <c r="Y285" s="115">
        <f t="shared" si="61"/>
        <v>120</v>
      </c>
      <c r="Z285" s="102"/>
      <c r="AA285" s="102"/>
      <c r="AB285" s="102"/>
      <c r="AC285" s="102"/>
      <c r="AD285" s="102"/>
    </row>
    <row r="286" spans="1:25" ht="21">
      <c r="A286" s="14">
        <v>255</v>
      </c>
      <c r="B286" s="141" t="s">
        <v>154</v>
      </c>
      <c r="C286" s="142" t="s">
        <v>30</v>
      </c>
      <c r="D286" s="142" t="s">
        <v>3</v>
      </c>
      <c r="E286" s="143" t="s">
        <v>96</v>
      </c>
      <c r="F286" s="110">
        <v>630</v>
      </c>
      <c r="G286" s="110">
        <v>1082</v>
      </c>
      <c r="H286" s="110">
        <v>538</v>
      </c>
      <c r="I286" s="13">
        <v>522</v>
      </c>
      <c r="J286" s="143">
        <v>22</v>
      </c>
      <c r="K286" s="13">
        <f t="shared" si="49"/>
        <v>500</v>
      </c>
      <c r="L286" s="144">
        <v>187.38</v>
      </c>
      <c r="M286" s="13">
        <f t="shared" si="55"/>
        <v>93690</v>
      </c>
      <c r="N286" s="13">
        <f t="shared" si="56"/>
        <v>125</v>
      </c>
      <c r="O286" s="13"/>
      <c r="P286" s="13">
        <f t="shared" si="57"/>
        <v>125</v>
      </c>
      <c r="Q286" s="13"/>
      <c r="R286" s="13">
        <f t="shared" si="58"/>
        <v>125</v>
      </c>
      <c r="S286" s="13"/>
      <c r="T286" s="13">
        <f t="shared" si="59"/>
        <v>125</v>
      </c>
      <c r="U286" s="12"/>
      <c r="V286" s="12"/>
      <c r="W286" s="113"/>
      <c r="X286" s="114">
        <f t="shared" si="60"/>
        <v>750</v>
      </c>
      <c r="Y286" s="115">
        <f t="shared" si="61"/>
        <v>500</v>
      </c>
    </row>
    <row r="287" spans="1:25" ht="21">
      <c r="A287" s="14">
        <v>256</v>
      </c>
      <c r="B287" s="141" t="s">
        <v>350</v>
      </c>
      <c r="C287" s="142" t="s">
        <v>30</v>
      </c>
      <c r="D287" s="142" t="s">
        <v>3</v>
      </c>
      <c r="E287" s="143" t="s">
        <v>96</v>
      </c>
      <c r="F287" s="110">
        <v>0</v>
      </c>
      <c r="G287" s="110">
        <v>156</v>
      </c>
      <c r="H287" s="110">
        <v>148</v>
      </c>
      <c r="I287" s="13">
        <v>113</v>
      </c>
      <c r="J287" s="143">
        <v>13</v>
      </c>
      <c r="K287" s="13">
        <f t="shared" si="49"/>
        <v>100</v>
      </c>
      <c r="L287" s="144">
        <v>156</v>
      </c>
      <c r="M287" s="13">
        <f t="shared" si="55"/>
        <v>15600</v>
      </c>
      <c r="N287" s="13">
        <f t="shared" si="56"/>
        <v>25</v>
      </c>
      <c r="O287" s="13"/>
      <c r="P287" s="13">
        <f t="shared" si="57"/>
        <v>25</v>
      </c>
      <c r="Q287" s="13"/>
      <c r="R287" s="13">
        <f t="shared" si="58"/>
        <v>25</v>
      </c>
      <c r="S287" s="13"/>
      <c r="T287" s="13">
        <f t="shared" si="59"/>
        <v>25</v>
      </c>
      <c r="U287" s="12"/>
      <c r="V287" s="12"/>
      <c r="W287" s="113"/>
      <c r="X287" s="114">
        <f t="shared" si="60"/>
        <v>101.33333333333333</v>
      </c>
      <c r="Y287" s="115">
        <f t="shared" si="61"/>
        <v>100</v>
      </c>
    </row>
    <row r="288" spans="1:25" ht="21">
      <c r="A288" s="14">
        <v>257</v>
      </c>
      <c r="B288" s="141" t="s">
        <v>324</v>
      </c>
      <c r="C288" s="142" t="s">
        <v>84</v>
      </c>
      <c r="D288" s="142" t="s">
        <v>3</v>
      </c>
      <c r="E288" s="143" t="s">
        <v>98</v>
      </c>
      <c r="F288" s="110">
        <v>3</v>
      </c>
      <c r="G288" s="110">
        <v>3</v>
      </c>
      <c r="H288" s="110">
        <v>6</v>
      </c>
      <c r="I288" s="13">
        <v>5</v>
      </c>
      <c r="J288" s="143">
        <v>1</v>
      </c>
      <c r="K288" s="13">
        <f t="shared" si="49"/>
        <v>4</v>
      </c>
      <c r="L288" s="144">
        <v>60</v>
      </c>
      <c r="M288" s="13">
        <f t="shared" si="55"/>
        <v>240</v>
      </c>
      <c r="N288" s="13">
        <f t="shared" si="56"/>
        <v>1</v>
      </c>
      <c r="O288" s="13"/>
      <c r="P288" s="13">
        <f t="shared" si="57"/>
        <v>1</v>
      </c>
      <c r="Q288" s="13"/>
      <c r="R288" s="13">
        <f t="shared" si="58"/>
        <v>1</v>
      </c>
      <c r="S288" s="13"/>
      <c r="T288" s="13">
        <f t="shared" si="59"/>
        <v>1</v>
      </c>
      <c r="U288" s="12"/>
      <c r="V288" s="12"/>
      <c r="W288" s="113"/>
      <c r="X288" s="114">
        <f t="shared" si="60"/>
        <v>4</v>
      </c>
      <c r="Y288" s="115">
        <f t="shared" si="61"/>
        <v>4</v>
      </c>
    </row>
    <row r="289" spans="1:25" ht="21">
      <c r="A289" s="14">
        <v>258</v>
      </c>
      <c r="B289" s="141" t="s">
        <v>240</v>
      </c>
      <c r="C289" s="142" t="s">
        <v>30</v>
      </c>
      <c r="D289" s="142" t="s">
        <v>3</v>
      </c>
      <c r="E289" s="143" t="s">
        <v>241</v>
      </c>
      <c r="F289" s="110">
        <v>154</v>
      </c>
      <c r="G289" s="110">
        <v>283</v>
      </c>
      <c r="H289" s="110">
        <v>257</v>
      </c>
      <c r="I289" s="13">
        <v>236</v>
      </c>
      <c r="J289" s="143">
        <v>60</v>
      </c>
      <c r="K289" s="13">
        <f t="shared" si="49"/>
        <v>176</v>
      </c>
      <c r="L289" s="144">
        <v>1585.36</v>
      </c>
      <c r="M289" s="13">
        <f t="shared" si="55"/>
        <v>279023.36</v>
      </c>
      <c r="N289" s="13">
        <f t="shared" si="56"/>
        <v>44</v>
      </c>
      <c r="O289" s="13"/>
      <c r="P289" s="13">
        <f t="shared" si="57"/>
        <v>44</v>
      </c>
      <c r="Q289" s="13"/>
      <c r="R289" s="13">
        <f t="shared" si="58"/>
        <v>44</v>
      </c>
      <c r="S289" s="13"/>
      <c r="T289" s="13">
        <f t="shared" si="59"/>
        <v>44</v>
      </c>
      <c r="U289" s="12"/>
      <c r="V289" s="12"/>
      <c r="W289" s="113"/>
      <c r="X289" s="114">
        <f t="shared" si="60"/>
        <v>231.33333333333334</v>
      </c>
      <c r="Y289" s="115">
        <f t="shared" si="61"/>
        <v>176</v>
      </c>
    </row>
    <row r="290" spans="1:25" ht="21">
      <c r="A290" s="14">
        <v>259</v>
      </c>
      <c r="B290" s="141" t="s">
        <v>155</v>
      </c>
      <c r="C290" s="142" t="s">
        <v>30</v>
      </c>
      <c r="D290" s="142" t="s">
        <v>3</v>
      </c>
      <c r="E290" s="143" t="s">
        <v>96</v>
      </c>
      <c r="F290" s="110">
        <v>35</v>
      </c>
      <c r="G290" s="110">
        <v>49</v>
      </c>
      <c r="H290" s="110">
        <v>32</v>
      </c>
      <c r="I290" s="13">
        <v>42</v>
      </c>
      <c r="J290" s="143">
        <v>2</v>
      </c>
      <c r="K290" s="13">
        <f t="shared" si="49"/>
        <v>40</v>
      </c>
      <c r="L290" s="144">
        <v>298.47</v>
      </c>
      <c r="M290" s="13">
        <f t="shared" si="55"/>
        <v>11938.800000000001</v>
      </c>
      <c r="N290" s="13">
        <f t="shared" si="56"/>
        <v>10</v>
      </c>
      <c r="O290" s="13"/>
      <c r="P290" s="13">
        <f t="shared" si="57"/>
        <v>10</v>
      </c>
      <c r="Q290" s="13"/>
      <c r="R290" s="13">
        <f t="shared" si="58"/>
        <v>10</v>
      </c>
      <c r="S290" s="13"/>
      <c r="T290" s="13">
        <f t="shared" si="59"/>
        <v>10</v>
      </c>
      <c r="U290" s="12"/>
      <c r="V290" s="12"/>
      <c r="W290" s="113"/>
      <c r="X290" s="114">
        <f t="shared" si="60"/>
        <v>38.666666666666664</v>
      </c>
      <c r="Y290" s="115">
        <f t="shared" si="61"/>
        <v>40</v>
      </c>
    </row>
    <row r="291" spans="1:26" ht="21">
      <c r="A291" s="14">
        <v>260</v>
      </c>
      <c r="B291" s="141" t="s">
        <v>242</v>
      </c>
      <c r="C291" s="142" t="s">
        <v>30</v>
      </c>
      <c r="D291" s="142" t="s">
        <v>3</v>
      </c>
      <c r="E291" s="143" t="s">
        <v>96</v>
      </c>
      <c r="F291" s="110">
        <v>486</v>
      </c>
      <c r="G291" s="110">
        <v>1099</v>
      </c>
      <c r="H291" s="110">
        <v>567</v>
      </c>
      <c r="I291" s="13">
        <v>600</v>
      </c>
      <c r="J291" s="143">
        <v>32</v>
      </c>
      <c r="K291" s="13">
        <f t="shared" si="49"/>
        <v>568</v>
      </c>
      <c r="L291" s="144">
        <v>342</v>
      </c>
      <c r="M291" s="13">
        <f t="shared" si="55"/>
        <v>194256</v>
      </c>
      <c r="N291" s="13">
        <f t="shared" si="56"/>
        <v>142</v>
      </c>
      <c r="O291" s="13"/>
      <c r="P291" s="13">
        <f t="shared" si="57"/>
        <v>142</v>
      </c>
      <c r="Q291" s="13"/>
      <c r="R291" s="13">
        <f t="shared" si="58"/>
        <v>142</v>
      </c>
      <c r="S291" s="13"/>
      <c r="T291" s="13">
        <f t="shared" si="59"/>
        <v>142</v>
      </c>
      <c r="U291" s="12"/>
      <c r="V291" s="12"/>
      <c r="W291" s="113"/>
      <c r="X291" s="114">
        <f t="shared" si="60"/>
        <v>717.3333333333334</v>
      </c>
      <c r="Y291" s="115">
        <f t="shared" si="61"/>
        <v>568</v>
      </c>
      <c r="Z291" s="116"/>
    </row>
    <row r="292" spans="1:26" ht="21">
      <c r="A292" s="14">
        <v>261</v>
      </c>
      <c r="B292" s="141" t="s">
        <v>351</v>
      </c>
      <c r="C292" s="142" t="s">
        <v>30</v>
      </c>
      <c r="D292" s="142" t="s">
        <v>3</v>
      </c>
      <c r="E292" s="143" t="s">
        <v>96</v>
      </c>
      <c r="F292" s="110">
        <v>0</v>
      </c>
      <c r="G292" s="110">
        <v>126</v>
      </c>
      <c r="H292" s="110">
        <v>538</v>
      </c>
      <c r="I292" s="13">
        <v>500</v>
      </c>
      <c r="J292" s="143">
        <v>0</v>
      </c>
      <c r="K292" s="13">
        <f t="shared" si="49"/>
        <v>500</v>
      </c>
      <c r="L292" s="144">
        <v>710</v>
      </c>
      <c r="M292" s="13">
        <f t="shared" si="55"/>
        <v>355000</v>
      </c>
      <c r="N292" s="13">
        <f t="shared" si="56"/>
        <v>125</v>
      </c>
      <c r="O292" s="13"/>
      <c r="P292" s="13">
        <f t="shared" si="57"/>
        <v>125</v>
      </c>
      <c r="Q292" s="13"/>
      <c r="R292" s="13">
        <f t="shared" si="58"/>
        <v>125</v>
      </c>
      <c r="S292" s="13"/>
      <c r="T292" s="13">
        <f t="shared" si="59"/>
        <v>125</v>
      </c>
      <c r="U292" s="12"/>
      <c r="V292" s="12"/>
      <c r="W292" s="113"/>
      <c r="X292" s="114">
        <f t="shared" si="60"/>
        <v>221.33333333333334</v>
      </c>
      <c r="Y292" s="115">
        <f t="shared" si="61"/>
        <v>500</v>
      </c>
      <c r="Z292" s="116"/>
    </row>
    <row r="293" spans="1:30" s="116" customFormat="1" ht="21">
      <c r="A293" s="14">
        <v>262</v>
      </c>
      <c r="B293" s="141" t="s">
        <v>156</v>
      </c>
      <c r="C293" s="142" t="s">
        <v>16</v>
      </c>
      <c r="D293" s="142" t="s">
        <v>3</v>
      </c>
      <c r="E293" s="143" t="s">
        <v>157</v>
      </c>
      <c r="F293" s="110">
        <v>609</v>
      </c>
      <c r="G293" s="110">
        <v>1125</v>
      </c>
      <c r="H293" s="110">
        <v>608</v>
      </c>
      <c r="I293" s="13">
        <v>627</v>
      </c>
      <c r="J293" s="143">
        <v>27</v>
      </c>
      <c r="K293" s="13">
        <f t="shared" si="49"/>
        <v>600</v>
      </c>
      <c r="L293" s="144">
        <v>180</v>
      </c>
      <c r="M293" s="13">
        <f t="shared" si="55"/>
        <v>108000</v>
      </c>
      <c r="N293" s="13">
        <f t="shared" si="56"/>
        <v>150</v>
      </c>
      <c r="O293" s="13"/>
      <c r="P293" s="13">
        <f t="shared" si="57"/>
        <v>150</v>
      </c>
      <c r="Q293" s="13"/>
      <c r="R293" s="13">
        <f t="shared" si="58"/>
        <v>150</v>
      </c>
      <c r="S293" s="13"/>
      <c r="T293" s="13">
        <f t="shared" si="59"/>
        <v>150</v>
      </c>
      <c r="U293" s="12"/>
      <c r="V293" s="12"/>
      <c r="W293" s="113"/>
      <c r="X293" s="114">
        <f t="shared" si="60"/>
        <v>780.6666666666666</v>
      </c>
      <c r="Y293" s="115">
        <f t="shared" si="61"/>
        <v>600</v>
      </c>
      <c r="Z293" s="102"/>
      <c r="AA293" s="102"/>
      <c r="AB293" s="102"/>
      <c r="AC293" s="102"/>
      <c r="AD293" s="102"/>
    </row>
    <row r="294" spans="1:25" ht="21">
      <c r="A294" s="14">
        <v>263</v>
      </c>
      <c r="B294" s="141" t="s">
        <v>158</v>
      </c>
      <c r="C294" s="142" t="s">
        <v>30</v>
      </c>
      <c r="D294" s="142" t="s">
        <v>3</v>
      </c>
      <c r="E294" s="143" t="s">
        <v>23</v>
      </c>
      <c r="F294" s="110">
        <v>9</v>
      </c>
      <c r="G294" s="110">
        <v>12</v>
      </c>
      <c r="H294" s="110">
        <v>16</v>
      </c>
      <c r="I294" s="13">
        <v>26</v>
      </c>
      <c r="J294" s="143">
        <v>6</v>
      </c>
      <c r="K294" s="13">
        <f t="shared" si="49"/>
        <v>20</v>
      </c>
      <c r="L294" s="144">
        <v>802.11</v>
      </c>
      <c r="M294" s="13">
        <f t="shared" si="55"/>
        <v>16042.2</v>
      </c>
      <c r="N294" s="13">
        <f t="shared" si="56"/>
        <v>5</v>
      </c>
      <c r="O294" s="13"/>
      <c r="P294" s="13">
        <f t="shared" si="57"/>
        <v>5</v>
      </c>
      <c r="Q294" s="13"/>
      <c r="R294" s="13">
        <f t="shared" si="58"/>
        <v>5</v>
      </c>
      <c r="S294" s="13"/>
      <c r="T294" s="13">
        <f t="shared" si="59"/>
        <v>5</v>
      </c>
      <c r="U294" s="12"/>
      <c r="V294" s="12"/>
      <c r="W294" s="113"/>
      <c r="X294" s="114">
        <f t="shared" si="60"/>
        <v>12.333333333333334</v>
      </c>
      <c r="Y294" s="115">
        <f t="shared" si="61"/>
        <v>20</v>
      </c>
    </row>
    <row r="295" spans="1:25" ht="21">
      <c r="A295" s="14">
        <v>264</v>
      </c>
      <c r="B295" s="141" t="s">
        <v>243</v>
      </c>
      <c r="C295" s="142" t="s">
        <v>30</v>
      </c>
      <c r="D295" s="142" t="s">
        <v>3</v>
      </c>
      <c r="E295" s="143" t="s">
        <v>96</v>
      </c>
      <c r="F295" s="110">
        <v>120</v>
      </c>
      <c r="G295" s="110">
        <v>105</v>
      </c>
      <c r="H295" s="110">
        <v>91</v>
      </c>
      <c r="I295" s="13">
        <v>120</v>
      </c>
      <c r="J295" s="143">
        <v>60</v>
      </c>
      <c r="K295" s="13">
        <f t="shared" si="49"/>
        <v>60</v>
      </c>
      <c r="L295" s="144">
        <v>480.3</v>
      </c>
      <c r="M295" s="13">
        <f t="shared" si="55"/>
        <v>28818</v>
      </c>
      <c r="N295" s="13">
        <f t="shared" si="56"/>
        <v>15</v>
      </c>
      <c r="O295" s="13"/>
      <c r="P295" s="13">
        <f t="shared" si="57"/>
        <v>15</v>
      </c>
      <c r="Q295" s="13"/>
      <c r="R295" s="13">
        <f t="shared" si="58"/>
        <v>15</v>
      </c>
      <c r="S295" s="13"/>
      <c r="T295" s="13">
        <f t="shared" si="59"/>
        <v>15</v>
      </c>
      <c r="U295" s="12"/>
      <c r="V295" s="12"/>
      <c r="W295" s="113"/>
      <c r="X295" s="114">
        <f t="shared" si="60"/>
        <v>105.33333333333333</v>
      </c>
      <c r="Y295" s="115">
        <f t="shared" si="61"/>
        <v>60</v>
      </c>
    </row>
    <row r="296" spans="1:21" s="60" customFormat="1" ht="21">
      <c r="A296" s="57"/>
      <c r="B296" s="57" t="s">
        <v>500</v>
      </c>
      <c r="C296" s="58"/>
      <c r="D296" s="58"/>
      <c r="E296" s="59"/>
      <c r="G296" s="57" t="s">
        <v>501</v>
      </c>
      <c r="H296" s="57"/>
      <c r="I296" s="57"/>
      <c r="J296" s="57"/>
      <c r="K296" s="61"/>
      <c r="L296" s="58"/>
      <c r="M296" s="57"/>
      <c r="N296" s="57" t="s">
        <v>502</v>
      </c>
      <c r="O296" s="57"/>
      <c r="P296" s="57"/>
      <c r="Q296" s="57"/>
      <c r="R296" s="57"/>
      <c r="U296" s="57"/>
    </row>
    <row r="297" spans="1:21" s="60" customFormat="1" ht="21">
      <c r="A297" s="57"/>
      <c r="B297" s="57" t="s">
        <v>503</v>
      </c>
      <c r="C297" s="58"/>
      <c r="D297" s="58"/>
      <c r="E297" s="57"/>
      <c r="G297" s="57" t="s">
        <v>504</v>
      </c>
      <c r="H297" s="58"/>
      <c r="I297" s="58"/>
      <c r="J297" s="57"/>
      <c r="K297" s="61"/>
      <c r="L297" s="58"/>
      <c r="M297" s="62"/>
      <c r="N297" s="62" t="s">
        <v>505</v>
      </c>
      <c r="O297" s="62"/>
      <c r="P297" s="62"/>
      <c r="Q297" s="62"/>
      <c r="R297" s="62"/>
      <c r="U297" s="58"/>
    </row>
    <row r="298" spans="1:21" s="60" customFormat="1" ht="21">
      <c r="A298" s="57"/>
      <c r="B298" s="57" t="s">
        <v>506</v>
      </c>
      <c r="C298" s="58"/>
      <c r="D298" s="58"/>
      <c r="E298" s="57"/>
      <c r="G298" s="57" t="s">
        <v>507</v>
      </c>
      <c r="H298" s="58"/>
      <c r="I298" s="58"/>
      <c r="J298" s="57"/>
      <c r="K298" s="61"/>
      <c r="L298" s="58"/>
      <c r="M298" s="57"/>
      <c r="N298" s="57" t="s">
        <v>508</v>
      </c>
      <c r="O298" s="58"/>
      <c r="P298" s="58"/>
      <c r="Q298" s="57"/>
      <c r="R298" s="57"/>
      <c r="U298" s="58"/>
    </row>
    <row r="299" spans="1:21" s="60" customFormat="1" ht="21">
      <c r="A299" s="57"/>
      <c r="B299" s="57" t="s">
        <v>511</v>
      </c>
      <c r="C299" s="58"/>
      <c r="D299" s="58"/>
      <c r="E299" s="59"/>
      <c r="G299" s="57" t="s">
        <v>509</v>
      </c>
      <c r="H299" s="58"/>
      <c r="I299" s="58"/>
      <c r="J299" s="57"/>
      <c r="K299" s="61"/>
      <c r="L299" s="58"/>
      <c r="M299" s="57"/>
      <c r="N299" s="57" t="s">
        <v>510</v>
      </c>
      <c r="O299" s="58"/>
      <c r="P299" s="58"/>
      <c r="Q299" s="57"/>
      <c r="R299" s="57"/>
      <c r="U299" s="58"/>
    </row>
    <row r="300" spans="1:25" ht="21">
      <c r="A300" s="14">
        <v>265</v>
      </c>
      <c r="B300" s="141" t="s">
        <v>239</v>
      </c>
      <c r="C300" s="142" t="s">
        <v>30</v>
      </c>
      <c r="D300" s="142" t="s">
        <v>3</v>
      </c>
      <c r="E300" s="143" t="s">
        <v>23</v>
      </c>
      <c r="F300" s="110">
        <v>255</v>
      </c>
      <c r="G300" s="110">
        <v>467</v>
      </c>
      <c r="H300" s="110">
        <v>355</v>
      </c>
      <c r="I300" s="13">
        <v>357</v>
      </c>
      <c r="J300" s="143">
        <v>57</v>
      </c>
      <c r="K300" s="13">
        <f aca="true" t="shared" si="62" ref="K300:K317">I300-J300</f>
        <v>300</v>
      </c>
      <c r="L300" s="144">
        <v>255.12</v>
      </c>
      <c r="M300" s="13">
        <f>K300*L300</f>
        <v>76536</v>
      </c>
      <c r="N300" s="13">
        <f aca="true" t="shared" si="63" ref="N300:N306">K300/4</f>
        <v>75</v>
      </c>
      <c r="O300" s="13"/>
      <c r="P300" s="13">
        <f aca="true" t="shared" si="64" ref="P300:P306">K300/4</f>
        <v>75</v>
      </c>
      <c r="Q300" s="13"/>
      <c r="R300" s="13">
        <f aca="true" t="shared" si="65" ref="R300:R306">K300/4</f>
        <v>75</v>
      </c>
      <c r="S300" s="13"/>
      <c r="T300" s="13">
        <f aca="true" t="shared" si="66" ref="T300:T306">K300/4</f>
        <v>75</v>
      </c>
      <c r="U300" s="12"/>
      <c r="V300" s="12"/>
      <c r="W300" s="113"/>
      <c r="X300" s="114">
        <f>(SUM(F300,G300,H300))/3</f>
        <v>359</v>
      </c>
      <c r="Y300" s="115">
        <f>I300-J300</f>
        <v>300</v>
      </c>
    </row>
    <row r="301" spans="1:25" ht="21">
      <c r="A301" s="14">
        <v>266</v>
      </c>
      <c r="B301" s="141" t="s">
        <v>159</v>
      </c>
      <c r="C301" s="142" t="s">
        <v>84</v>
      </c>
      <c r="D301" s="142" t="s">
        <v>3</v>
      </c>
      <c r="E301" s="143" t="s">
        <v>98</v>
      </c>
      <c r="F301" s="110">
        <v>4</v>
      </c>
      <c r="G301" s="110">
        <v>3</v>
      </c>
      <c r="H301" s="110">
        <v>12</v>
      </c>
      <c r="I301" s="13">
        <v>7</v>
      </c>
      <c r="J301" s="143">
        <v>3</v>
      </c>
      <c r="K301" s="13">
        <f t="shared" si="62"/>
        <v>4</v>
      </c>
      <c r="L301" s="144">
        <v>50</v>
      </c>
      <c r="M301" s="13">
        <f aca="true" t="shared" si="67" ref="M301:M351">K301*L301</f>
        <v>200</v>
      </c>
      <c r="N301" s="13">
        <f t="shared" si="63"/>
        <v>1</v>
      </c>
      <c r="O301" s="13"/>
      <c r="P301" s="13">
        <f t="shared" si="64"/>
        <v>1</v>
      </c>
      <c r="Q301" s="13"/>
      <c r="R301" s="13">
        <f t="shared" si="65"/>
        <v>1</v>
      </c>
      <c r="S301" s="13"/>
      <c r="T301" s="13">
        <f t="shared" si="66"/>
        <v>1</v>
      </c>
      <c r="U301" s="12"/>
      <c r="V301" s="12"/>
      <c r="W301" s="113"/>
      <c r="X301" s="114">
        <f aca="true" t="shared" si="68" ref="X301:X317">(SUM(F301,G301,H301))/3</f>
        <v>6.333333333333333</v>
      </c>
      <c r="Y301" s="115">
        <f aca="true" t="shared" si="69" ref="Y301:Y317">I301-J301</f>
        <v>4</v>
      </c>
    </row>
    <row r="302" spans="1:25" ht="21">
      <c r="A302" s="14">
        <v>267</v>
      </c>
      <c r="B302" s="141" t="s">
        <v>160</v>
      </c>
      <c r="C302" s="142" t="s">
        <v>77</v>
      </c>
      <c r="D302" s="142" t="s">
        <v>3</v>
      </c>
      <c r="E302" s="143" t="s">
        <v>98</v>
      </c>
      <c r="F302" s="110">
        <v>0</v>
      </c>
      <c r="G302" s="110">
        <v>1</v>
      </c>
      <c r="H302" s="110">
        <v>8</v>
      </c>
      <c r="I302" s="13">
        <v>5</v>
      </c>
      <c r="J302" s="143">
        <v>1</v>
      </c>
      <c r="K302" s="13">
        <f t="shared" si="62"/>
        <v>4</v>
      </c>
      <c r="L302" s="144">
        <v>65</v>
      </c>
      <c r="M302" s="13">
        <f t="shared" si="67"/>
        <v>260</v>
      </c>
      <c r="N302" s="13">
        <f t="shared" si="63"/>
        <v>1</v>
      </c>
      <c r="O302" s="13"/>
      <c r="P302" s="13">
        <f t="shared" si="64"/>
        <v>1</v>
      </c>
      <c r="Q302" s="13"/>
      <c r="R302" s="13">
        <f t="shared" si="65"/>
        <v>1</v>
      </c>
      <c r="S302" s="13"/>
      <c r="T302" s="13">
        <f t="shared" si="66"/>
        <v>1</v>
      </c>
      <c r="U302" s="12"/>
      <c r="V302" s="12"/>
      <c r="W302" s="113"/>
      <c r="X302" s="114">
        <f t="shared" si="68"/>
        <v>3</v>
      </c>
      <c r="Y302" s="115">
        <f t="shared" si="69"/>
        <v>4</v>
      </c>
    </row>
    <row r="303" spans="1:26" ht="21">
      <c r="A303" s="14">
        <v>268</v>
      </c>
      <c r="B303" s="141" t="s">
        <v>161</v>
      </c>
      <c r="C303" s="142" t="s">
        <v>16</v>
      </c>
      <c r="D303" s="142" t="s">
        <v>3</v>
      </c>
      <c r="E303" s="143" t="s">
        <v>96</v>
      </c>
      <c r="F303" s="110">
        <v>326</v>
      </c>
      <c r="G303" s="110">
        <v>485</v>
      </c>
      <c r="H303" s="110">
        <v>371</v>
      </c>
      <c r="I303" s="13">
        <v>349</v>
      </c>
      <c r="J303" s="143">
        <v>49</v>
      </c>
      <c r="K303" s="13">
        <f t="shared" si="62"/>
        <v>300</v>
      </c>
      <c r="L303" s="144">
        <v>490.56</v>
      </c>
      <c r="M303" s="13">
        <f t="shared" si="67"/>
        <v>147168</v>
      </c>
      <c r="N303" s="13">
        <f t="shared" si="63"/>
        <v>75</v>
      </c>
      <c r="O303" s="13"/>
      <c r="P303" s="13">
        <f t="shared" si="64"/>
        <v>75</v>
      </c>
      <c r="Q303" s="13"/>
      <c r="R303" s="13">
        <f t="shared" si="65"/>
        <v>75</v>
      </c>
      <c r="S303" s="13"/>
      <c r="T303" s="13">
        <f t="shared" si="66"/>
        <v>75</v>
      </c>
      <c r="U303" s="12"/>
      <c r="V303" s="12"/>
      <c r="W303" s="113"/>
      <c r="X303" s="114">
        <f t="shared" si="68"/>
        <v>394</v>
      </c>
      <c r="Y303" s="115">
        <f t="shared" si="69"/>
        <v>300</v>
      </c>
      <c r="Z303" s="140"/>
    </row>
    <row r="304" spans="1:26" ht="21">
      <c r="A304" s="14">
        <v>269</v>
      </c>
      <c r="B304" s="141" t="s">
        <v>261</v>
      </c>
      <c r="C304" s="142" t="s">
        <v>16</v>
      </c>
      <c r="D304" s="142" t="s">
        <v>3</v>
      </c>
      <c r="E304" s="143" t="s">
        <v>23</v>
      </c>
      <c r="F304" s="110">
        <v>46</v>
      </c>
      <c r="G304" s="110">
        <v>50</v>
      </c>
      <c r="H304" s="110">
        <v>46</v>
      </c>
      <c r="I304" s="13">
        <v>47</v>
      </c>
      <c r="J304" s="143">
        <v>7</v>
      </c>
      <c r="K304" s="13">
        <f t="shared" si="62"/>
        <v>40</v>
      </c>
      <c r="L304" s="144">
        <v>73.49</v>
      </c>
      <c r="M304" s="13">
        <f>K304*L304</f>
        <v>2939.6</v>
      </c>
      <c r="N304" s="13">
        <f t="shared" si="63"/>
        <v>10</v>
      </c>
      <c r="O304" s="13"/>
      <c r="P304" s="13">
        <f t="shared" si="64"/>
        <v>10</v>
      </c>
      <c r="Q304" s="13"/>
      <c r="R304" s="13">
        <f t="shared" si="65"/>
        <v>10</v>
      </c>
      <c r="S304" s="13"/>
      <c r="T304" s="13">
        <f t="shared" si="66"/>
        <v>10</v>
      </c>
      <c r="U304" s="12"/>
      <c r="V304" s="12"/>
      <c r="W304" s="113"/>
      <c r="X304" s="114">
        <f>(SUM(F304,G304,H304))/3</f>
        <v>47.333333333333336</v>
      </c>
      <c r="Y304" s="115">
        <f>I304-J304</f>
        <v>40</v>
      </c>
      <c r="Z304" s="140"/>
    </row>
    <row r="305" spans="1:26" ht="21">
      <c r="A305" s="14">
        <v>270</v>
      </c>
      <c r="B305" s="141" t="s">
        <v>497</v>
      </c>
      <c r="C305" s="142" t="s">
        <v>16</v>
      </c>
      <c r="D305" s="142" t="s">
        <v>3</v>
      </c>
      <c r="E305" s="143" t="s">
        <v>157</v>
      </c>
      <c r="F305" s="110">
        <v>46</v>
      </c>
      <c r="G305" s="110">
        <v>42</v>
      </c>
      <c r="H305" s="110">
        <v>40</v>
      </c>
      <c r="I305" s="13">
        <v>47</v>
      </c>
      <c r="J305" s="143">
        <v>7</v>
      </c>
      <c r="K305" s="13">
        <f t="shared" si="62"/>
        <v>40</v>
      </c>
      <c r="L305" s="144">
        <v>135.16</v>
      </c>
      <c r="M305" s="13">
        <f t="shared" si="67"/>
        <v>5406.4</v>
      </c>
      <c r="N305" s="13">
        <f t="shared" si="63"/>
        <v>10</v>
      </c>
      <c r="O305" s="13"/>
      <c r="P305" s="13">
        <f t="shared" si="64"/>
        <v>10</v>
      </c>
      <c r="Q305" s="13"/>
      <c r="R305" s="13">
        <f t="shared" si="65"/>
        <v>10</v>
      </c>
      <c r="S305" s="13"/>
      <c r="T305" s="13">
        <f t="shared" si="66"/>
        <v>10</v>
      </c>
      <c r="U305" s="12"/>
      <c r="V305" s="12"/>
      <c r="W305" s="113"/>
      <c r="X305" s="114">
        <f t="shared" si="68"/>
        <v>42.666666666666664</v>
      </c>
      <c r="Y305" s="115">
        <f t="shared" si="69"/>
        <v>40</v>
      </c>
      <c r="Z305" s="140"/>
    </row>
    <row r="306" spans="1:26" ht="21">
      <c r="A306" s="14">
        <v>271</v>
      </c>
      <c r="B306" s="141" t="s">
        <v>303</v>
      </c>
      <c r="C306" s="142" t="s">
        <v>16</v>
      </c>
      <c r="D306" s="142" t="s">
        <v>3</v>
      </c>
      <c r="E306" s="143" t="s">
        <v>23</v>
      </c>
      <c r="F306" s="110">
        <v>54</v>
      </c>
      <c r="G306" s="110">
        <v>75</v>
      </c>
      <c r="H306" s="110">
        <v>38</v>
      </c>
      <c r="I306" s="13">
        <v>54</v>
      </c>
      <c r="J306" s="143">
        <v>14</v>
      </c>
      <c r="K306" s="13">
        <f t="shared" si="62"/>
        <v>40</v>
      </c>
      <c r="L306" s="144">
        <v>50</v>
      </c>
      <c r="M306" s="13">
        <f t="shared" si="67"/>
        <v>2000</v>
      </c>
      <c r="N306" s="13">
        <f t="shared" si="63"/>
        <v>10</v>
      </c>
      <c r="O306" s="13"/>
      <c r="P306" s="13">
        <f t="shared" si="64"/>
        <v>10</v>
      </c>
      <c r="Q306" s="13"/>
      <c r="R306" s="13">
        <f t="shared" si="65"/>
        <v>10</v>
      </c>
      <c r="S306" s="13"/>
      <c r="T306" s="13">
        <f t="shared" si="66"/>
        <v>10</v>
      </c>
      <c r="U306" s="12"/>
      <c r="V306" s="12"/>
      <c r="W306" s="113"/>
      <c r="X306" s="114">
        <f t="shared" si="68"/>
        <v>55.666666666666664</v>
      </c>
      <c r="Y306" s="115">
        <f t="shared" si="69"/>
        <v>40</v>
      </c>
      <c r="Z306" s="140"/>
    </row>
    <row r="307" spans="1:25" ht="21">
      <c r="A307" s="14">
        <v>272</v>
      </c>
      <c r="B307" s="14" t="s">
        <v>162</v>
      </c>
      <c r="C307" s="11" t="s">
        <v>16</v>
      </c>
      <c r="D307" s="11" t="s">
        <v>3</v>
      </c>
      <c r="E307" s="13" t="s">
        <v>14</v>
      </c>
      <c r="F307" s="110">
        <v>53</v>
      </c>
      <c r="G307" s="110">
        <v>44</v>
      </c>
      <c r="H307" s="110">
        <v>37</v>
      </c>
      <c r="I307" s="13">
        <v>43</v>
      </c>
      <c r="J307" s="13">
        <v>13</v>
      </c>
      <c r="K307" s="13">
        <f t="shared" si="62"/>
        <v>30</v>
      </c>
      <c r="L307" s="111">
        <v>350</v>
      </c>
      <c r="M307" s="13">
        <f t="shared" si="67"/>
        <v>10500</v>
      </c>
      <c r="N307" s="13">
        <v>0</v>
      </c>
      <c r="O307" s="13"/>
      <c r="P307" s="13">
        <v>10</v>
      </c>
      <c r="Q307" s="13"/>
      <c r="R307" s="13">
        <v>10</v>
      </c>
      <c r="S307" s="13"/>
      <c r="T307" s="13">
        <v>10</v>
      </c>
      <c r="U307" s="12"/>
      <c r="V307" s="12"/>
      <c r="W307" s="113"/>
      <c r="X307" s="114">
        <f t="shared" si="68"/>
        <v>44.666666666666664</v>
      </c>
      <c r="Y307" s="115">
        <f t="shared" si="69"/>
        <v>30</v>
      </c>
    </row>
    <row r="308" spans="1:25" ht="21">
      <c r="A308" s="14">
        <v>273</v>
      </c>
      <c r="B308" s="108" t="s">
        <v>203</v>
      </c>
      <c r="C308" s="11" t="s">
        <v>145</v>
      </c>
      <c r="D308" s="109" t="s">
        <v>15</v>
      </c>
      <c r="E308" s="13" t="s">
        <v>98</v>
      </c>
      <c r="F308" s="110">
        <v>1680</v>
      </c>
      <c r="G308" s="110">
        <v>1046</v>
      </c>
      <c r="H308" s="110">
        <v>706</v>
      </c>
      <c r="I308" s="13">
        <v>744</v>
      </c>
      <c r="J308" s="13">
        <v>144</v>
      </c>
      <c r="K308" s="13">
        <f t="shared" si="62"/>
        <v>600</v>
      </c>
      <c r="L308" s="111">
        <v>15</v>
      </c>
      <c r="M308" s="13">
        <f t="shared" si="67"/>
        <v>9000</v>
      </c>
      <c r="N308" s="13">
        <v>0</v>
      </c>
      <c r="O308" s="13"/>
      <c r="P308" s="13">
        <v>200</v>
      </c>
      <c r="Q308" s="13"/>
      <c r="R308" s="13">
        <v>200</v>
      </c>
      <c r="S308" s="13"/>
      <c r="T308" s="13">
        <v>200</v>
      </c>
      <c r="U308" s="112"/>
      <c r="V308" s="112"/>
      <c r="W308" s="113"/>
      <c r="X308" s="114">
        <f t="shared" si="68"/>
        <v>1144</v>
      </c>
      <c r="Y308" s="115">
        <f t="shared" si="69"/>
        <v>600</v>
      </c>
    </row>
    <row r="309" spans="1:25" ht="21">
      <c r="A309" s="14">
        <v>274</v>
      </c>
      <c r="B309" s="14" t="s">
        <v>281</v>
      </c>
      <c r="C309" s="11" t="s">
        <v>77</v>
      </c>
      <c r="D309" s="11" t="s">
        <v>3</v>
      </c>
      <c r="E309" s="13" t="s">
        <v>98</v>
      </c>
      <c r="F309" s="110">
        <v>37</v>
      </c>
      <c r="G309" s="110">
        <v>12</v>
      </c>
      <c r="H309" s="110">
        <v>32</v>
      </c>
      <c r="I309" s="13">
        <v>40</v>
      </c>
      <c r="J309" s="13">
        <v>0</v>
      </c>
      <c r="K309" s="13">
        <f t="shared" si="62"/>
        <v>40</v>
      </c>
      <c r="L309" s="111">
        <v>34.29</v>
      </c>
      <c r="M309" s="13">
        <f t="shared" si="67"/>
        <v>1371.6</v>
      </c>
      <c r="N309" s="13">
        <f>K309/4</f>
        <v>10</v>
      </c>
      <c r="O309" s="13"/>
      <c r="P309" s="13">
        <f>K309/4</f>
        <v>10</v>
      </c>
      <c r="Q309" s="13"/>
      <c r="R309" s="13">
        <f>K309/4</f>
        <v>10</v>
      </c>
      <c r="S309" s="13"/>
      <c r="T309" s="13">
        <f>K309/4</f>
        <v>10</v>
      </c>
      <c r="U309" s="12"/>
      <c r="V309" s="12"/>
      <c r="W309" s="113"/>
      <c r="X309" s="114">
        <f t="shared" si="68"/>
        <v>27</v>
      </c>
      <c r="Y309" s="115">
        <f t="shared" si="69"/>
        <v>40</v>
      </c>
    </row>
    <row r="310" spans="1:25" ht="21">
      <c r="A310" s="14">
        <v>275</v>
      </c>
      <c r="B310" s="14" t="s">
        <v>144</v>
      </c>
      <c r="C310" s="11" t="s">
        <v>77</v>
      </c>
      <c r="D310" s="11" t="s">
        <v>3</v>
      </c>
      <c r="E310" s="13" t="s">
        <v>98</v>
      </c>
      <c r="F310" s="110">
        <v>1600</v>
      </c>
      <c r="G310" s="110">
        <v>900</v>
      </c>
      <c r="H310" s="110">
        <v>1400</v>
      </c>
      <c r="I310" s="13">
        <v>1200</v>
      </c>
      <c r="J310" s="13">
        <v>0</v>
      </c>
      <c r="K310" s="13">
        <f t="shared" si="62"/>
        <v>1200</v>
      </c>
      <c r="L310" s="111">
        <v>10</v>
      </c>
      <c r="M310" s="13">
        <f t="shared" si="67"/>
        <v>12000</v>
      </c>
      <c r="N310" s="13">
        <f>K310/4</f>
        <v>300</v>
      </c>
      <c r="O310" s="13"/>
      <c r="P310" s="13">
        <f>K310/4</f>
        <v>300</v>
      </c>
      <c r="Q310" s="13"/>
      <c r="R310" s="13">
        <f>K310/4</f>
        <v>300</v>
      </c>
      <c r="S310" s="13"/>
      <c r="T310" s="13">
        <f>K310/4</f>
        <v>300</v>
      </c>
      <c r="U310" s="12"/>
      <c r="V310" s="12"/>
      <c r="W310" s="113"/>
      <c r="X310" s="114">
        <f t="shared" si="68"/>
        <v>1300</v>
      </c>
      <c r="Y310" s="115">
        <f t="shared" si="69"/>
        <v>1200</v>
      </c>
    </row>
    <row r="311" spans="1:25" ht="21">
      <c r="A311" s="14">
        <v>276</v>
      </c>
      <c r="B311" s="14" t="s">
        <v>309</v>
      </c>
      <c r="C311" s="11" t="s">
        <v>145</v>
      </c>
      <c r="D311" s="11" t="s">
        <v>3</v>
      </c>
      <c r="E311" s="13" t="s">
        <v>98</v>
      </c>
      <c r="F311" s="110">
        <v>2172</v>
      </c>
      <c r="G311" s="110">
        <v>1231</v>
      </c>
      <c r="H311" s="110">
        <v>1493</v>
      </c>
      <c r="I311" s="13">
        <v>1320</v>
      </c>
      <c r="J311" s="13">
        <v>420</v>
      </c>
      <c r="K311" s="13">
        <f t="shared" si="62"/>
        <v>900</v>
      </c>
      <c r="L311" s="111">
        <v>15</v>
      </c>
      <c r="M311" s="13">
        <f t="shared" si="67"/>
        <v>13500</v>
      </c>
      <c r="N311" s="13">
        <v>0</v>
      </c>
      <c r="O311" s="13"/>
      <c r="P311" s="13">
        <v>300</v>
      </c>
      <c r="Q311" s="13"/>
      <c r="R311" s="13">
        <v>300</v>
      </c>
      <c r="S311" s="13"/>
      <c r="T311" s="13">
        <v>300</v>
      </c>
      <c r="U311" s="12"/>
      <c r="V311" s="12"/>
      <c r="W311" s="113"/>
      <c r="X311" s="114">
        <f t="shared" si="68"/>
        <v>1632</v>
      </c>
      <c r="Y311" s="115">
        <f t="shared" si="69"/>
        <v>900</v>
      </c>
    </row>
    <row r="312" spans="1:25" ht="21">
      <c r="A312" s="14">
        <v>277</v>
      </c>
      <c r="B312" s="14" t="s">
        <v>163</v>
      </c>
      <c r="C312" s="11" t="s">
        <v>164</v>
      </c>
      <c r="D312" s="11" t="s">
        <v>3</v>
      </c>
      <c r="E312" s="13" t="s">
        <v>165</v>
      </c>
      <c r="F312" s="110">
        <v>480</v>
      </c>
      <c r="G312" s="110">
        <v>264</v>
      </c>
      <c r="H312" s="110">
        <v>261</v>
      </c>
      <c r="I312" s="13">
        <v>255</v>
      </c>
      <c r="J312" s="13">
        <v>175</v>
      </c>
      <c r="K312" s="13">
        <f t="shared" si="62"/>
        <v>80</v>
      </c>
      <c r="L312" s="111">
        <v>11</v>
      </c>
      <c r="M312" s="13">
        <f t="shared" si="67"/>
        <v>880</v>
      </c>
      <c r="N312" s="13">
        <f>K312/4</f>
        <v>20</v>
      </c>
      <c r="O312" s="13"/>
      <c r="P312" s="13">
        <f>K312/4</f>
        <v>20</v>
      </c>
      <c r="Q312" s="13"/>
      <c r="R312" s="13">
        <f>K312/4</f>
        <v>20</v>
      </c>
      <c r="S312" s="13"/>
      <c r="T312" s="13">
        <f>K312/4</f>
        <v>20</v>
      </c>
      <c r="U312" s="12"/>
      <c r="V312" s="12"/>
      <c r="W312" s="113"/>
      <c r="X312" s="114">
        <f t="shared" si="68"/>
        <v>335</v>
      </c>
      <c r="Y312" s="115">
        <f t="shared" si="69"/>
        <v>80</v>
      </c>
    </row>
    <row r="313" spans="1:25" ht="21">
      <c r="A313" s="14">
        <v>278</v>
      </c>
      <c r="B313" s="14" t="s">
        <v>296</v>
      </c>
      <c r="C313" s="11" t="s">
        <v>141</v>
      </c>
      <c r="D313" s="11" t="s">
        <v>3</v>
      </c>
      <c r="E313" s="13" t="s">
        <v>98</v>
      </c>
      <c r="F313" s="110">
        <v>72</v>
      </c>
      <c r="G313" s="110">
        <v>0</v>
      </c>
      <c r="H313" s="110">
        <v>48</v>
      </c>
      <c r="I313" s="13">
        <v>44</v>
      </c>
      <c r="J313" s="13">
        <v>24</v>
      </c>
      <c r="K313" s="13">
        <f t="shared" si="62"/>
        <v>20</v>
      </c>
      <c r="L313" s="111">
        <v>23</v>
      </c>
      <c r="M313" s="13">
        <f t="shared" si="67"/>
        <v>460</v>
      </c>
      <c r="N313" s="13">
        <v>0</v>
      </c>
      <c r="O313" s="13"/>
      <c r="P313" s="13">
        <v>0</v>
      </c>
      <c r="Q313" s="13"/>
      <c r="R313" s="13">
        <v>20</v>
      </c>
      <c r="S313" s="13"/>
      <c r="T313" s="13">
        <v>0</v>
      </c>
      <c r="U313" s="12"/>
      <c r="V313" s="12"/>
      <c r="W313" s="113"/>
      <c r="X313" s="114">
        <f t="shared" si="68"/>
        <v>40</v>
      </c>
      <c r="Y313" s="115">
        <f t="shared" si="69"/>
        <v>20</v>
      </c>
    </row>
    <row r="314" spans="1:25" ht="21">
      <c r="A314" s="14">
        <v>279</v>
      </c>
      <c r="B314" s="14" t="s">
        <v>334</v>
      </c>
      <c r="C314" s="11" t="s">
        <v>141</v>
      </c>
      <c r="D314" s="11" t="s">
        <v>3</v>
      </c>
      <c r="E314" s="13" t="s">
        <v>98</v>
      </c>
      <c r="F314" s="110">
        <v>72</v>
      </c>
      <c r="G314" s="110">
        <v>4</v>
      </c>
      <c r="H314" s="110">
        <v>11</v>
      </c>
      <c r="I314" s="13">
        <v>20</v>
      </c>
      <c r="J314" s="13">
        <v>0</v>
      </c>
      <c r="K314" s="13">
        <f t="shared" si="62"/>
        <v>20</v>
      </c>
      <c r="L314" s="111">
        <v>620</v>
      </c>
      <c r="M314" s="13">
        <f>K314*L314</f>
        <v>12400</v>
      </c>
      <c r="N314" s="13">
        <v>10</v>
      </c>
      <c r="O314" s="13"/>
      <c r="P314" s="13">
        <v>0</v>
      </c>
      <c r="Q314" s="13"/>
      <c r="R314" s="13">
        <v>10</v>
      </c>
      <c r="S314" s="13"/>
      <c r="T314" s="13">
        <v>0</v>
      </c>
      <c r="U314" s="12"/>
      <c r="V314" s="12"/>
      <c r="W314" s="113"/>
      <c r="X314" s="114">
        <f>(SUM(F314,G314,H314))/3</f>
        <v>29</v>
      </c>
      <c r="Y314" s="115">
        <f>I314-J314</f>
        <v>20</v>
      </c>
    </row>
    <row r="315" spans="1:25" ht="21">
      <c r="A315" s="14">
        <v>280</v>
      </c>
      <c r="B315" s="14" t="s">
        <v>345</v>
      </c>
      <c r="C315" s="11" t="s">
        <v>16</v>
      </c>
      <c r="D315" s="11" t="s">
        <v>3</v>
      </c>
      <c r="E315" s="13" t="s">
        <v>298</v>
      </c>
      <c r="F315" s="110">
        <v>60</v>
      </c>
      <c r="G315" s="110">
        <v>50</v>
      </c>
      <c r="H315" s="110">
        <v>27</v>
      </c>
      <c r="I315" s="13">
        <v>30</v>
      </c>
      <c r="J315" s="13">
        <v>10</v>
      </c>
      <c r="K315" s="13">
        <f t="shared" si="62"/>
        <v>20</v>
      </c>
      <c r="L315" s="111">
        <v>1926</v>
      </c>
      <c r="M315" s="13">
        <f>K315*L315</f>
        <v>38520</v>
      </c>
      <c r="N315" s="13">
        <f>K315/4</f>
        <v>5</v>
      </c>
      <c r="O315" s="13"/>
      <c r="P315" s="13">
        <f>K315/4</f>
        <v>5</v>
      </c>
      <c r="Q315" s="13"/>
      <c r="R315" s="13">
        <f>K315/4</f>
        <v>5</v>
      </c>
      <c r="S315" s="13"/>
      <c r="T315" s="13">
        <f>K315/4</f>
        <v>5</v>
      </c>
      <c r="U315" s="12"/>
      <c r="V315" s="12"/>
      <c r="W315" s="113"/>
      <c r="X315" s="114">
        <f>(SUM(F315,G315,H315))/3</f>
        <v>45.666666666666664</v>
      </c>
      <c r="Y315" s="115">
        <f>I315-J315</f>
        <v>20</v>
      </c>
    </row>
    <row r="316" spans="1:25" ht="21">
      <c r="A316" s="14">
        <v>281</v>
      </c>
      <c r="B316" s="14" t="s">
        <v>337</v>
      </c>
      <c r="C316" s="11" t="s">
        <v>16</v>
      </c>
      <c r="D316" s="11" t="s">
        <v>3</v>
      </c>
      <c r="E316" s="13" t="s">
        <v>298</v>
      </c>
      <c r="F316" s="110">
        <v>400</v>
      </c>
      <c r="G316" s="110">
        <v>400</v>
      </c>
      <c r="H316" s="110">
        <v>80</v>
      </c>
      <c r="I316" s="13">
        <v>240</v>
      </c>
      <c r="J316" s="13">
        <v>200</v>
      </c>
      <c r="K316" s="13">
        <f t="shared" si="62"/>
        <v>40</v>
      </c>
      <c r="L316" s="111">
        <v>65</v>
      </c>
      <c r="M316" s="13">
        <f t="shared" si="67"/>
        <v>2600</v>
      </c>
      <c r="N316" s="13">
        <v>0</v>
      </c>
      <c r="O316" s="13"/>
      <c r="P316" s="13">
        <v>0</v>
      </c>
      <c r="Q316" s="13"/>
      <c r="R316" s="13">
        <v>40</v>
      </c>
      <c r="S316" s="13"/>
      <c r="T316" s="13">
        <v>0</v>
      </c>
      <c r="U316" s="12"/>
      <c r="V316" s="12"/>
      <c r="W316" s="113"/>
      <c r="X316" s="114">
        <f t="shared" si="68"/>
        <v>293.3333333333333</v>
      </c>
      <c r="Y316" s="115">
        <f t="shared" si="69"/>
        <v>40</v>
      </c>
    </row>
    <row r="317" spans="1:25" ht="21">
      <c r="A317" s="14">
        <v>282</v>
      </c>
      <c r="B317" s="14" t="s">
        <v>307</v>
      </c>
      <c r="C317" s="11" t="s">
        <v>98</v>
      </c>
      <c r="D317" s="11" t="s">
        <v>3</v>
      </c>
      <c r="E317" s="13">
        <v>1</v>
      </c>
      <c r="F317" s="110">
        <v>16</v>
      </c>
      <c r="G317" s="110">
        <v>57</v>
      </c>
      <c r="H317" s="110">
        <v>30</v>
      </c>
      <c r="I317" s="13">
        <v>39</v>
      </c>
      <c r="J317" s="13">
        <v>15</v>
      </c>
      <c r="K317" s="13">
        <f t="shared" si="62"/>
        <v>24</v>
      </c>
      <c r="L317" s="111">
        <v>260</v>
      </c>
      <c r="M317" s="13">
        <f t="shared" si="67"/>
        <v>6240</v>
      </c>
      <c r="N317" s="13">
        <f aca="true" t="shared" si="70" ref="N317:N322">K317/4</f>
        <v>6</v>
      </c>
      <c r="O317" s="13"/>
      <c r="P317" s="13">
        <f aca="true" t="shared" si="71" ref="P317:P322">K317/4</f>
        <v>6</v>
      </c>
      <c r="Q317" s="13"/>
      <c r="R317" s="13">
        <f aca="true" t="shared" si="72" ref="R317:R322">K317/4</f>
        <v>6</v>
      </c>
      <c r="S317" s="13"/>
      <c r="T317" s="13">
        <f aca="true" t="shared" si="73" ref="T317:T322">K317/4</f>
        <v>6</v>
      </c>
      <c r="U317" s="12"/>
      <c r="V317" s="12"/>
      <c r="W317" s="113"/>
      <c r="X317" s="114">
        <f t="shared" si="68"/>
        <v>34.333333333333336</v>
      </c>
      <c r="Y317" s="115">
        <f t="shared" si="69"/>
        <v>24</v>
      </c>
    </row>
    <row r="318" spans="1:25" ht="21">
      <c r="A318" s="14">
        <v>283</v>
      </c>
      <c r="B318" s="14" t="s">
        <v>282</v>
      </c>
      <c r="C318" s="11" t="s">
        <v>141</v>
      </c>
      <c r="D318" s="11" t="s">
        <v>3</v>
      </c>
      <c r="E318" s="13" t="s">
        <v>98</v>
      </c>
      <c r="F318" s="110">
        <v>6</v>
      </c>
      <c r="G318" s="110">
        <v>13</v>
      </c>
      <c r="H318" s="110">
        <v>16</v>
      </c>
      <c r="I318" s="13">
        <v>20</v>
      </c>
      <c r="J318" s="13">
        <v>0</v>
      </c>
      <c r="K318" s="13">
        <f aca="true" t="shared" si="74" ref="K318:K326">I318-J318</f>
        <v>20</v>
      </c>
      <c r="L318" s="111">
        <v>150</v>
      </c>
      <c r="M318" s="13">
        <f aca="true" t="shared" si="75" ref="M318:M326">K318*L318</f>
        <v>3000</v>
      </c>
      <c r="N318" s="13">
        <f t="shared" si="70"/>
        <v>5</v>
      </c>
      <c r="O318" s="13"/>
      <c r="P318" s="13">
        <f t="shared" si="71"/>
        <v>5</v>
      </c>
      <c r="Q318" s="13"/>
      <c r="R318" s="13">
        <f t="shared" si="72"/>
        <v>5</v>
      </c>
      <c r="S318" s="13"/>
      <c r="T318" s="13">
        <f t="shared" si="73"/>
        <v>5</v>
      </c>
      <c r="U318" s="12"/>
      <c r="V318" s="12"/>
      <c r="W318" s="113"/>
      <c r="X318" s="114">
        <f aca="true" t="shared" si="76" ref="X318:X326">(SUM(F318,G318,H318))/3</f>
        <v>11.666666666666666</v>
      </c>
      <c r="Y318" s="115">
        <f aca="true" t="shared" si="77" ref="Y318:Y326">I318-J318</f>
        <v>20</v>
      </c>
    </row>
    <row r="319" spans="1:30" ht="21">
      <c r="A319" s="14">
        <v>284</v>
      </c>
      <c r="B319" s="14" t="s">
        <v>166</v>
      </c>
      <c r="C319" s="11" t="s">
        <v>145</v>
      </c>
      <c r="D319" s="11" t="s">
        <v>3</v>
      </c>
      <c r="E319" s="13" t="s">
        <v>98</v>
      </c>
      <c r="F319" s="110">
        <v>3</v>
      </c>
      <c r="G319" s="110">
        <v>20</v>
      </c>
      <c r="H319" s="110">
        <v>18</v>
      </c>
      <c r="I319" s="13">
        <v>20</v>
      </c>
      <c r="J319" s="13">
        <v>0</v>
      </c>
      <c r="K319" s="13">
        <f t="shared" si="74"/>
        <v>20</v>
      </c>
      <c r="L319" s="111">
        <v>350</v>
      </c>
      <c r="M319" s="13">
        <f t="shared" si="75"/>
        <v>7000</v>
      </c>
      <c r="N319" s="13">
        <f t="shared" si="70"/>
        <v>5</v>
      </c>
      <c r="O319" s="13"/>
      <c r="P319" s="13">
        <f t="shared" si="71"/>
        <v>5</v>
      </c>
      <c r="Q319" s="13"/>
      <c r="R319" s="13">
        <f t="shared" si="72"/>
        <v>5</v>
      </c>
      <c r="S319" s="13"/>
      <c r="T319" s="13">
        <f t="shared" si="73"/>
        <v>5</v>
      </c>
      <c r="U319" s="12"/>
      <c r="V319" s="12"/>
      <c r="W319" s="113"/>
      <c r="X319" s="114">
        <f t="shared" si="76"/>
        <v>13.666666666666666</v>
      </c>
      <c r="Y319" s="115">
        <f t="shared" si="77"/>
        <v>20</v>
      </c>
      <c r="Z319" s="116"/>
      <c r="AA319" s="116"/>
      <c r="AB319" s="116"/>
      <c r="AC319" s="116"/>
      <c r="AD319" s="116"/>
    </row>
    <row r="320" spans="1:26" s="116" customFormat="1" ht="21">
      <c r="A320" s="14">
        <v>285</v>
      </c>
      <c r="B320" s="14" t="s">
        <v>305</v>
      </c>
      <c r="C320" s="11" t="s">
        <v>145</v>
      </c>
      <c r="D320" s="11" t="s">
        <v>3</v>
      </c>
      <c r="E320" s="13" t="s">
        <v>98</v>
      </c>
      <c r="F320" s="110">
        <v>18</v>
      </c>
      <c r="G320" s="110">
        <v>66</v>
      </c>
      <c r="H320" s="110">
        <v>66</v>
      </c>
      <c r="I320" s="13">
        <v>66</v>
      </c>
      <c r="J320" s="13">
        <v>6</v>
      </c>
      <c r="K320" s="13">
        <f t="shared" si="74"/>
        <v>60</v>
      </c>
      <c r="L320" s="111">
        <v>22</v>
      </c>
      <c r="M320" s="13">
        <f t="shared" si="75"/>
        <v>1320</v>
      </c>
      <c r="N320" s="13">
        <f t="shared" si="70"/>
        <v>15</v>
      </c>
      <c r="O320" s="13"/>
      <c r="P320" s="13">
        <f t="shared" si="71"/>
        <v>15</v>
      </c>
      <c r="Q320" s="13"/>
      <c r="R320" s="13">
        <f t="shared" si="72"/>
        <v>15</v>
      </c>
      <c r="S320" s="13"/>
      <c r="T320" s="13">
        <f t="shared" si="73"/>
        <v>15</v>
      </c>
      <c r="U320" s="12"/>
      <c r="V320" s="12"/>
      <c r="W320" s="113"/>
      <c r="X320" s="114">
        <f t="shared" si="76"/>
        <v>50</v>
      </c>
      <c r="Y320" s="115">
        <f t="shared" si="77"/>
        <v>60</v>
      </c>
      <c r="Z320" s="102"/>
    </row>
    <row r="321" spans="1:30" s="116" customFormat="1" ht="21">
      <c r="A321" s="14">
        <v>286</v>
      </c>
      <c r="B321" s="14" t="s">
        <v>221</v>
      </c>
      <c r="C321" s="11" t="s">
        <v>145</v>
      </c>
      <c r="D321" s="11" t="s">
        <v>3</v>
      </c>
      <c r="E321" s="13" t="s">
        <v>328</v>
      </c>
      <c r="F321" s="110">
        <v>1056</v>
      </c>
      <c r="G321" s="110">
        <v>636</v>
      </c>
      <c r="H321" s="110">
        <v>1248</v>
      </c>
      <c r="I321" s="13">
        <v>1200</v>
      </c>
      <c r="J321" s="13">
        <v>0</v>
      </c>
      <c r="K321" s="13">
        <f t="shared" si="74"/>
        <v>1200</v>
      </c>
      <c r="L321" s="111">
        <v>6</v>
      </c>
      <c r="M321" s="13">
        <f t="shared" si="75"/>
        <v>7200</v>
      </c>
      <c r="N321" s="13">
        <f t="shared" si="70"/>
        <v>300</v>
      </c>
      <c r="O321" s="13"/>
      <c r="P321" s="13">
        <f t="shared" si="71"/>
        <v>300</v>
      </c>
      <c r="Q321" s="13"/>
      <c r="R321" s="13">
        <f t="shared" si="72"/>
        <v>300</v>
      </c>
      <c r="S321" s="13"/>
      <c r="T321" s="13">
        <f t="shared" si="73"/>
        <v>300</v>
      </c>
      <c r="U321" s="12"/>
      <c r="V321" s="12"/>
      <c r="W321" s="113"/>
      <c r="X321" s="114">
        <f t="shared" si="76"/>
        <v>980</v>
      </c>
      <c r="Y321" s="115">
        <f t="shared" si="77"/>
        <v>1200</v>
      </c>
      <c r="Z321" s="102"/>
      <c r="AA321" s="102"/>
      <c r="AB321" s="102"/>
      <c r="AC321" s="102"/>
      <c r="AD321" s="102"/>
    </row>
    <row r="322" spans="1:25" ht="21">
      <c r="A322" s="14">
        <v>287</v>
      </c>
      <c r="B322" s="141" t="s">
        <v>204</v>
      </c>
      <c r="C322" s="142" t="s">
        <v>145</v>
      </c>
      <c r="D322" s="142" t="s">
        <v>3</v>
      </c>
      <c r="E322" s="13" t="s">
        <v>328</v>
      </c>
      <c r="F322" s="110">
        <v>2400</v>
      </c>
      <c r="G322" s="110">
        <v>1717</v>
      </c>
      <c r="H322" s="110">
        <v>2011</v>
      </c>
      <c r="I322" s="13">
        <v>2084</v>
      </c>
      <c r="J322" s="143">
        <v>84</v>
      </c>
      <c r="K322" s="13">
        <f t="shared" si="74"/>
        <v>2000</v>
      </c>
      <c r="L322" s="144">
        <v>8</v>
      </c>
      <c r="M322" s="13">
        <f t="shared" si="75"/>
        <v>16000</v>
      </c>
      <c r="N322" s="13">
        <f t="shared" si="70"/>
        <v>500</v>
      </c>
      <c r="O322" s="143"/>
      <c r="P322" s="13">
        <f t="shared" si="71"/>
        <v>500</v>
      </c>
      <c r="Q322" s="143"/>
      <c r="R322" s="13">
        <f t="shared" si="72"/>
        <v>500</v>
      </c>
      <c r="S322" s="143"/>
      <c r="T322" s="13">
        <f t="shared" si="73"/>
        <v>500</v>
      </c>
      <c r="U322" s="145"/>
      <c r="V322" s="145"/>
      <c r="W322" s="113"/>
      <c r="X322" s="114">
        <f t="shared" si="76"/>
        <v>2042.6666666666667</v>
      </c>
      <c r="Y322" s="115">
        <f t="shared" si="77"/>
        <v>2000</v>
      </c>
    </row>
    <row r="323" spans="1:25" s="119" customFormat="1" ht="21">
      <c r="A323" s="14">
        <v>288</v>
      </c>
      <c r="B323" s="129" t="s">
        <v>304</v>
      </c>
      <c r="C323" s="11" t="s">
        <v>145</v>
      </c>
      <c r="D323" s="130" t="s">
        <v>15</v>
      </c>
      <c r="E323" s="13" t="s">
        <v>14</v>
      </c>
      <c r="F323" s="110">
        <v>19</v>
      </c>
      <c r="G323" s="110">
        <v>30</v>
      </c>
      <c r="H323" s="110">
        <v>10</v>
      </c>
      <c r="I323" s="13">
        <v>20</v>
      </c>
      <c r="J323" s="13">
        <v>0</v>
      </c>
      <c r="K323" s="13">
        <f t="shared" si="74"/>
        <v>20</v>
      </c>
      <c r="L323" s="111">
        <v>150</v>
      </c>
      <c r="M323" s="13">
        <f t="shared" si="75"/>
        <v>3000</v>
      </c>
      <c r="N323" s="13">
        <v>20</v>
      </c>
      <c r="O323" s="13"/>
      <c r="P323" s="13">
        <v>0</v>
      </c>
      <c r="Q323" s="13"/>
      <c r="R323" s="13">
        <v>0</v>
      </c>
      <c r="S323" s="13"/>
      <c r="T323" s="13">
        <v>0</v>
      </c>
      <c r="U323" s="117"/>
      <c r="V323" s="117"/>
      <c r="W323" s="113"/>
      <c r="X323" s="118">
        <f t="shared" si="76"/>
        <v>19.666666666666668</v>
      </c>
      <c r="Y323" s="115">
        <f t="shared" si="77"/>
        <v>20</v>
      </c>
    </row>
    <row r="324" spans="1:25" s="119" customFormat="1" ht="21">
      <c r="A324" s="14">
        <v>289</v>
      </c>
      <c r="B324" s="14" t="s">
        <v>167</v>
      </c>
      <c r="C324" s="11" t="s">
        <v>141</v>
      </c>
      <c r="D324" s="11" t="s">
        <v>363</v>
      </c>
      <c r="E324" s="13" t="s">
        <v>98</v>
      </c>
      <c r="F324" s="110">
        <v>110</v>
      </c>
      <c r="G324" s="110">
        <v>55</v>
      </c>
      <c r="H324" s="110">
        <v>15</v>
      </c>
      <c r="I324" s="13">
        <v>132</v>
      </c>
      <c r="J324" s="13">
        <v>0</v>
      </c>
      <c r="K324" s="131">
        <f t="shared" si="74"/>
        <v>132</v>
      </c>
      <c r="L324" s="111">
        <v>10</v>
      </c>
      <c r="M324" s="13">
        <f t="shared" si="75"/>
        <v>1320</v>
      </c>
      <c r="N324" s="13">
        <v>68</v>
      </c>
      <c r="O324" s="13"/>
      <c r="P324" s="13">
        <v>0</v>
      </c>
      <c r="Q324" s="13"/>
      <c r="R324" s="13">
        <v>68</v>
      </c>
      <c r="S324" s="13"/>
      <c r="T324" s="13">
        <v>0</v>
      </c>
      <c r="U324" s="117"/>
      <c r="V324" s="117"/>
      <c r="W324" s="113"/>
      <c r="X324" s="118">
        <f t="shared" si="76"/>
        <v>60</v>
      </c>
      <c r="Y324" s="132">
        <f t="shared" si="77"/>
        <v>132</v>
      </c>
    </row>
    <row r="325" spans="1:25" ht="21">
      <c r="A325" s="14">
        <v>290</v>
      </c>
      <c r="B325" s="14" t="s">
        <v>310</v>
      </c>
      <c r="C325" s="11" t="s">
        <v>141</v>
      </c>
      <c r="D325" s="11" t="s">
        <v>3</v>
      </c>
      <c r="E325" s="13" t="s">
        <v>98</v>
      </c>
      <c r="F325" s="110">
        <v>60</v>
      </c>
      <c r="G325" s="110">
        <v>66</v>
      </c>
      <c r="H325" s="110">
        <v>57</v>
      </c>
      <c r="I325" s="13">
        <v>60</v>
      </c>
      <c r="J325" s="13">
        <v>40</v>
      </c>
      <c r="K325" s="13">
        <f t="shared" si="74"/>
        <v>20</v>
      </c>
      <c r="L325" s="111">
        <v>37.45</v>
      </c>
      <c r="M325" s="13">
        <f t="shared" si="75"/>
        <v>749</v>
      </c>
      <c r="N325" s="13">
        <v>0</v>
      </c>
      <c r="O325" s="13"/>
      <c r="P325" s="13">
        <v>0</v>
      </c>
      <c r="Q325" s="13"/>
      <c r="R325" s="13">
        <v>0</v>
      </c>
      <c r="S325" s="13"/>
      <c r="T325" s="13">
        <v>20</v>
      </c>
      <c r="U325" s="12"/>
      <c r="V325" s="12"/>
      <c r="W325" s="113"/>
      <c r="X325" s="114">
        <f t="shared" si="76"/>
        <v>61</v>
      </c>
      <c r="Y325" s="115">
        <f t="shared" si="77"/>
        <v>20</v>
      </c>
    </row>
    <row r="326" spans="1:25" ht="21">
      <c r="A326" s="14">
        <v>291</v>
      </c>
      <c r="B326" s="14" t="s">
        <v>168</v>
      </c>
      <c r="C326" s="11" t="s">
        <v>145</v>
      </c>
      <c r="D326" s="11" t="s">
        <v>3</v>
      </c>
      <c r="E326" s="13" t="s">
        <v>98</v>
      </c>
      <c r="F326" s="110">
        <v>4</v>
      </c>
      <c r="G326" s="110">
        <v>2</v>
      </c>
      <c r="H326" s="110">
        <v>0</v>
      </c>
      <c r="I326" s="13">
        <v>3</v>
      </c>
      <c r="J326" s="13">
        <v>0</v>
      </c>
      <c r="K326" s="13">
        <f t="shared" si="74"/>
        <v>3</v>
      </c>
      <c r="L326" s="111">
        <v>185</v>
      </c>
      <c r="M326" s="13">
        <f t="shared" si="75"/>
        <v>555</v>
      </c>
      <c r="N326" s="13">
        <v>0</v>
      </c>
      <c r="O326" s="13"/>
      <c r="P326" s="13">
        <v>0</v>
      </c>
      <c r="Q326" s="13"/>
      <c r="R326" s="13">
        <v>3</v>
      </c>
      <c r="S326" s="13"/>
      <c r="T326" s="13">
        <v>0</v>
      </c>
      <c r="U326" s="12"/>
      <c r="V326" s="12"/>
      <c r="W326" s="113"/>
      <c r="X326" s="114">
        <f t="shared" si="76"/>
        <v>2</v>
      </c>
      <c r="Y326" s="115">
        <f t="shared" si="77"/>
        <v>3</v>
      </c>
    </row>
    <row r="327" spans="1:25" ht="21">
      <c r="A327" s="14">
        <v>292</v>
      </c>
      <c r="B327" s="14" t="s">
        <v>169</v>
      </c>
      <c r="C327" s="11" t="s">
        <v>141</v>
      </c>
      <c r="D327" s="11" t="s">
        <v>3</v>
      </c>
      <c r="E327" s="13" t="s">
        <v>98</v>
      </c>
      <c r="F327" s="110">
        <v>136</v>
      </c>
      <c r="G327" s="110">
        <v>220</v>
      </c>
      <c r="H327" s="110">
        <v>350</v>
      </c>
      <c r="I327" s="13">
        <v>360</v>
      </c>
      <c r="J327" s="13">
        <v>40</v>
      </c>
      <c r="K327" s="13">
        <f>I327-J327</f>
        <v>320</v>
      </c>
      <c r="L327" s="111">
        <v>15</v>
      </c>
      <c r="M327" s="13">
        <f>K327*L327</f>
        <v>4800</v>
      </c>
      <c r="N327" s="13">
        <f>K327/4</f>
        <v>80</v>
      </c>
      <c r="O327" s="13"/>
      <c r="P327" s="13">
        <f>K327/4</f>
        <v>80</v>
      </c>
      <c r="Q327" s="13"/>
      <c r="R327" s="13">
        <f>K327/4</f>
        <v>80</v>
      </c>
      <c r="S327" s="13"/>
      <c r="T327" s="13">
        <f>K327/4</f>
        <v>80</v>
      </c>
      <c r="U327" s="12"/>
      <c r="V327" s="12"/>
      <c r="W327" s="113"/>
      <c r="X327" s="114">
        <f>(SUM(F327,G327,H327))/3</f>
        <v>235.33333333333334</v>
      </c>
      <c r="Y327" s="115">
        <f>I327-J327</f>
        <v>320</v>
      </c>
    </row>
    <row r="328" spans="1:25" ht="21">
      <c r="A328" s="14">
        <v>293</v>
      </c>
      <c r="B328" s="14" t="s">
        <v>327</v>
      </c>
      <c r="C328" s="11" t="s">
        <v>141</v>
      </c>
      <c r="D328" s="11" t="s">
        <v>3</v>
      </c>
      <c r="E328" s="13" t="s">
        <v>328</v>
      </c>
      <c r="F328" s="110">
        <v>120</v>
      </c>
      <c r="G328" s="110">
        <v>636</v>
      </c>
      <c r="H328" s="110">
        <v>536</v>
      </c>
      <c r="I328" s="13">
        <v>468</v>
      </c>
      <c r="J328" s="13">
        <v>288</v>
      </c>
      <c r="K328" s="13">
        <f>I328-J328</f>
        <v>180</v>
      </c>
      <c r="L328" s="111">
        <v>7</v>
      </c>
      <c r="M328" s="13">
        <f>K328*L328</f>
        <v>1260</v>
      </c>
      <c r="N328" s="13">
        <v>0</v>
      </c>
      <c r="O328" s="13"/>
      <c r="P328" s="13">
        <v>60</v>
      </c>
      <c r="Q328" s="13"/>
      <c r="R328" s="13">
        <v>0</v>
      </c>
      <c r="S328" s="13"/>
      <c r="T328" s="13">
        <v>120</v>
      </c>
      <c r="U328" s="12"/>
      <c r="V328" s="12"/>
      <c r="W328" s="113"/>
      <c r="X328" s="114">
        <f>(SUM(F328,G328,H328))/3</f>
        <v>430.6666666666667</v>
      </c>
      <c r="Y328" s="115">
        <f>I328-J328</f>
        <v>180</v>
      </c>
    </row>
    <row r="329" spans="1:25" ht="21">
      <c r="A329" s="14">
        <v>294</v>
      </c>
      <c r="B329" s="14" t="s">
        <v>267</v>
      </c>
      <c r="C329" s="11" t="s">
        <v>141</v>
      </c>
      <c r="D329" s="11" t="s">
        <v>3</v>
      </c>
      <c r="E329" s="13" t="s">
        <v>98</v>
      </c>
      <c r="F329" s="110">
        <v>2664</v>
      </c>
      <c r="G329" s="110">
        <v>2996</v>
      </c>
      <c r="H329" s="110">
        <v>2880</v>
      </c>
      <c r="I329" s="13">
        <v>3084</v>
      </c>
      <c r="J329" s="13">
        <v>684</v>
      </c>
      <c r="K329" s="13">
        <f>I329-J329</f>
        <v>2400</v>
      </c>
      <c r="L329" s="111">
        <v>9.63</v>
      </c>
      <c r="M329" s="13">
        <f>K329*L329</f>
        <v>23112.000000000004</v>
      </c>
      <c r="N329" s="13">
        <f>K329/4</f>
        <v>600</v>
      </c>
      <c r="O329" s="13"/>
      <c r="P329" s="13">
        <f>K329/4</f>
        <v>600</v>
      </c>
      <c r="Q329" s="13"/>
      <c r="R329" s="13">
        <f>K329/4</f>
        <v>600</v>
      </c>
      <c r="S329" s="13"/>
      <c r="T329" s="13">
        <f>K329/4</f>
        <v>600</v>
      </c>
      <c r="U329" s="12"/>
      <c r="V329" s="12"/>
      <c r="W329" s="113"/>
      <c r="X329" s="114">
        <f>(SUM(F329,G329,H329))/3</f>
        <v>2846.6666666666665</v>
      </c>
      <c r="Y329" s="115">
        <f>I329-J329</f>
        <v>2400</v>
      </c>
    </row>
    <row r="330" spans="1:25" ht="21">
      <c r="A330" s="14">
        <v>295</v>
      </c>
      <c r="B330" s="14" t="s">
        <v>170</v>
      </c>
      <c r="C330" s="11" t="s">
        <v>141</v>
      </c>
      <c r="D330" s="11" t="s">
        <v>3</v>
      </c>
      <c r="E330" s="13" t="s">
        <v>98</v>
      </c>
      <c r="F330" s="110">
        <v>1344</v>
      </c>
      <c r="G330" s="110">
        <v>840</v>
      </c>
      <c r="H330" s="110">
        <v>1080</v>
      </c>
      <c r="I330" s="13">
        <v>1536</v>
      </c>
      <c r="J330" s="13">
        <v>336</v>
      </c>
      <c r="K330" s="13">
        <f>I330-J330</f>
        <v>1200</v>
      </c>
      <c r="L330" s="111">
        <v>16.17</v>
      </c>
      <c r="M330" s="13">
        <f>K330*L330</f>
        <v>19404.000000000004</v>
      </c>
      <c r="N330" s="13">
        <f>K330/4</f>
        <v>300</v>
      </c>
      <c r="O330" s="13"/>
      <c r="P330" s="13">
        <f>K330/4</f>
        <v>300</v>
      </c>
      <c r="Q330" s="13"/>
      <c r="R330" s="13">
        <f>K330/4</f>
        <v>300</v>
      </c>
      <c r="S330" s="13"/>
      <c r="T330" s="13">
        <f>K330/4</f>
        <v>300</v>
      </c>
      <c r="U330" s="12"/>
      <c r="V330" s="12"/>
      <c r="W330" s="113"/>
      <c r="X330" s="114">
        <f>(SUM(F330,G330,H330))/3</f>
        <v>1088</v>
      </c>
      <c r="Y330" s="115">
        <f>I330-J330</f>
        <v>1200</v>
      </c>
    </row>
    <row r="331" spans="1:25" ht="21">
      <c r="A331" s="14">
        <v>296</v>
      </c>
      <c r="B331" s="14" t="s">
        <v>171</v>
      </c>
      <c r="C331" s="11" t="s">
        <v>141</v>
      </c>
      <c r="D331" s="11" t="s">
        <v>3</v>
      </c>
      <c r="E331" s="13" t="s">
        <v>98</v>
      </c>
      <c r="F331" s="110">
        <v>11</v>
      </c>
      <c r="G331" s="110">
        <v>9</v>
      </c>
      <c r="H331" s="110">
        <v>14</v>
      </c>
      <c r="I331" s="13">
        <v>16</v>
      </c>
      <c r="J331" s="13">
        <v>4</v>
      </c>
      <c r="K331" s="13">
        <f>I331-J331</f>
        <v>12</v>
      </c>
      <c r="L331" s="111">
        <v>96.3</v>
      </c>
      <c r="M331" s="13">
        <f>K331*L331</f>
        <v>1155.6</v>
      </c>
      <c r="N331" s="13">
        <f>K331/4</f>
        <v>3</v>
      </c>
      <c r="O331" s="13"/>
      <c r="P331" s="13">
        <f>K331/4</f>
        <v>3</v>
      </c>
      <c r="Q331" s="13"/>
      <c r="R331" s="13">
        <f>K331/4</f>
        <v>3</v>
      </c>
      <c r="S331" s="13"/>
      <c r="T331" s="13">
        <f>K331/4</f>
        <v>3</v>
      </c>
      <c r="U331" s="12"/>
      <c r="V331" s="12"/>
      <c r="W331" s="113"/>
      <c r="X331" s="114">
        <f>(SUM(F331,G331,H331))/3</f>
        <v>11.333333333333334</v>
      </c>
      <c r="Y331" s="115">
        <f>I331-J331</f>
        <v>12</v>
      </c>
    </row>
    <row r="332" spans="1:21" s="60" customFormat="1" ht="21">
      <c r="A332" s="57"/>
      <c r="B332" s="57" t="s">
        <v>500</v>
      </c>
      <c r="C332" s="58"/>
      <c r="D332" s="58"/>
      <c r="E332" s="59"/>
      <c r="G332" s="57" t="s">
        <v>501</v>
      </c>
      <c r="H332" s="57"/>
      <c r="I332" s="57"/>
      <c r="J332" s="57"/>
      <c r="K332" s="61"/>
      <c r="L332" s="58"/>
      <c r="M332" s="57"/>
      <c r="N332" s="57" t="s">
        <v>502</v>
      </c>
      <c r="O332" s="57"/>
      <c r="P332" s="57"/>
      <c r="Q332" s="57"/>
      <c r="R332" s="57"/>
      <c r="U332" s="57"/>
    </row>
    <row r="333" spans="1:21" s="60" customFormat="1" ht="21">
      <c r="A333" s="57"/>
      <c r="B333" s="57" t="s">
        <v>503</v>
      </c>
      <c r="C333" s="58"/>
      <c r="D333" s="58"/>
      <c r="E333" s="57"/>
      <c r="G333" s="57" t="s">
        <v>504</v>
      </c>
      <c r="H333" s="58"/>
      <c r="I333" s="58"/>
      <c r="J333" s="57"/>
      <c r="K333" s="61"/>
      <c r="L333" s="58"/>
      <c r="M333" s="62"/>
      <c r="N333" s="62" t="s">
        <v>505</v>
      </c>
      <c r="O333" s="62"/>
      <c r="P333" s="62"/>
      <c r="Q333" s="62"/>
      <c r="R333" s="62"/>
      <c r="U333" s="58"/>
    </row>
    <row r="334" spans="1:21" s="60" customFormat="1" ht="21">
      <c r="A334" s="57"/>
      <c r="B334" s="57" t="s">
        <v>506</v>
      </c>
      <c r="C334" s="58"/>
      <c r="D334" s="58"/>
      <c r="E334" s="57"/>
      <c r="G334" s="57" t="s">
        <v>507</v>
      </c>
      <c r="H334" s="58"/>
      <c r="I334" s="58"/>
      <c r="J334" s="57"/>
      <c r="K334" s="61"/>
      <c r="L334" s="58"/>
      <c r="M334" s="57"/>
      <c r="N334" s="57" t="s">
        <v>508</v>
      </c>
      <c r="O334" s="58"/>
      <c r="P334" s="58"/>
      <c r="Q334" s="57"/>
      <c r="R334" s="57"/>
      <c r="U334" s="58"/>
    </row>
    <row r="335" spans="1:21" s="60" customFormat="1" ht="21">
      <c r="A335" s="57"/>
      <c r="B335" s="57" t="s">
        <v>511</v>
      </c>
      <c r="C335" s="58"/>
      <c r="D335" s="58"/>
      <c r="E335" s="59"/>
      <c r="G335" s="57" t="s">
        <v>509</v>
      </c>
      <c r="H335" s="58"/>
      <c r="I335" s="58"/>
      <c r="J335" s="57"/>
      <c r="K335" s="61"/>
      <c r="L335" s="58"/>
      <c r="M335" s="57"/>
      <c r="N335" s="57" t="s">
        <v>510</v>
      </c>
      <c r="O335" s="58"/>
      <c r="P335" s="58"/>
      <c r="Q335" s="57"/>
      <c r="R335" s="57"/>
      <c r="U335" s="58"/>
    </row>
    <row r="336" spans="1:25" ht="21">
      <c r="A336" s="14">
        <v>297</v>
      </c>
      <c r="B336" s="14" t="s">
        <v>172</v>
      </c>
      <c r="C336" s="11" t="s">
        <v>145</v>
      </c>
      <c r="D336" s="11" t="s">
        <v>3</v>
      </c>
      <c r="E336" s="13" t="s">
        <v>328</v>
      </c>
      <c r="F336" s="110">
        <v>720</v>
      </c>
      <c r="G336" s="110">
        <v>288</v>
      </c>
      <c r="H336" s="110">
        <v>288</v>
      </c>
      <c r="I336" s="13">
        <v>288</v>
      </c>
      <c r="J336" s="13">
        <v>144</v>
      </c>
      <c r="K336" s="13">
        <f aca="true" t="shared" si="78" ref="K336:K351">I336-J336</f>
        <v>144</v>
      </c>
      <c r="L336" s="111">
        <v>21.771</v>
      </c>
      <c r="M336" s="13">
        <f>K336*L336</f>
        <v>3135.0240000000003</v>
      </c>
      <c r="N336" s="13">
        <v>0</v>
      </c>
      <c r="O336" s="13"/>
      <c r="P336" s="13">
        <v>0</v>
      </c>
      <c r="Q336" s="13"/>
      <c r="R336" s="13">
        <v>144</v>
      </c>
      <c r="S336" s="13"/>
      <c r="T336" s="13">
        <v>0</v>
      </c>
      <c r="U336" s="12"/>
      <c r="V336" s="12"/>
      <c r="W336" s="113"/>
      <c r="X336" s="114">
        <f>(SUM(F336,G336,H336))/3</f>
        <v>432</v>
      </c>
      <c r="Y336" s="115">
        <f>I336-J336</f>
        <v>144</v>
      </c>
    </row>
    <row r="337" spans="1:25" ht="21">
      <c r="A337" s="14">
        <v>298</v>
      </c>
      <c r="B337" s="14" t="s">
        <v>344</v>
      </c>
      <c r="C337" s="11" t="s">
        <v>141</v>
      </c>
      <c r="D337" s="11" t="s">
        <v>3</v>
      </c>
      <c r="E337" s="13" t="s">
        <v>98</v>
      </c>
      <c r="F337" s="110">
        <v>65</v>
      </c>
      <c r="G337" s="110">
        <v>31</v>
      </c>
      <c r="H337" s="110">
        <v>44</v>
      </c>
      <c r="I337" s="13">
        <v>51</v>
      </c>
      <c r="J337" s="13">
        <v>19</v>
      </c>
      <c r="K337" s="13">
        <f t="shared" si="78"/>
        <v>32</v>
      </c>
      <c r="L337" s="111">
        <v>69</v>
      </c>
      <c r="M337" s="13">
        <f>K337*L337</f>
        <v>2208</v>
      </c>
      <c r="N337" s="13">
        <f>K337/4</f>
        <v>8</v>
      </c>
      <c r="O337" s="13"/>
      <c r="P337" s="13">
        <f>K337/4</f>
        <v>8</v>
      </c>
      <c r="Q337" s="13"/>
      <c r="R337" s="13">
        <f>K337/4</f>
        <v>8</v>
      </c>
      <c r="S337" s="13"/>
      <c r="T337" s="13">
        <f>K337/4</f>
        <v>8</v>
      </c>
      <c r="U337" s="12"/>
      <c r="V337" s="12"/>
      <c r="W337" s="113"/>
      <c r="X337" s="114">
        <f>(SUM(F337,G337,H337))/3</f>
        <v>46.666666666666664</v>
      </c>
      <c r="Y337" s="115">
        <f>I337-J337</f>
        <v>32</v>
      </c>
    </row>
    <row r="338" spans="1:25" ht="21">
      <c r="A338" s="14">
        <v>299</v>
      </c>
      <c r="B338" s="14" t="s">
        <v>173</v>
      </c>
      <c r="C338" s="11" t="s">
        <v>141</v>
      </c>
      <c r="D338" s="11" t="s">
        <v>3</v>
      </c>
      <c r="E338" s="13" t="s">
        <v>98</v>
      </c>
      <c r="F338" s="110">
        <v>1329</v>
      </c>
      <c r="G338" s="110">
        <v>1194</v>
      </c>
      <c r="H338" s="110">
        <v>1001</v>
      </c>
      <c r="I338" s="13">
        <v>1313</v>
      </c>
      <c r="J338" s="13">
        <v>113</v>
      </c>
      <c r="K338" s="13">
        <f t="shared" si="78"/>
        <v>1200</v>
      </c>
      <c r="L338" s="111">
        <v>28</v>
      </c>
      <c r="M338" s="13">
        <f t="shared" si="67"/>
        <v>33600</v>
      </c>
      <c r="N338" s="13">
        <f>K338/4</f>
        <v>300</v>
      </c>
      <c r="O338" s="13"/>
      <c r="P338" s="13">
        <f>K338/4</f>
        <v>300</v>
      </c>
      <c r="Q338" s="13"/>
      <c r="R338" s="13">
        <f>K338/4</f>
        <v>300</v>
      </c>
      <c r="S338" s="13"/>
      <c r="T338" s="13">
        <f>K338/4</f>
        <v>300</v>
      </c>
      <c r="U338" s="12"/>
      <c r="V338" s="12"/>
      <c r="W338" s="113"/>
      <c r="X338" s="114">
        <f aca="true" t="shared" si="79" ref="X338:X343">(SUM(F338,G338,H338))/3</f>
        <v>1174.6666666666667</v>
      </c>
      <c r="Y338" s="115">
        <f aca="true" t="shared" si="80" ref="Y338:Y350">I338-J338</f>
        <v>1200</v>
      </c>
    </row>
    <row r="339" spans="1:25" ht="21">
      <c r="A339" s="14">
        <v>300</v>
      </c>
      <c r="B339" s="14" t="s">
        <v>174</v>
      </c>
      <c r="C339" s="11" t="s">
        <v>141</v>
      </c>
      <c r="D339" s="11" t="s">
        <v>3</v>
      </c>
      <c r="E339" s="13" t="s">
        <v>98</v>
      </c>
      <c r="F339" s="110">
        <v>47</v>
      </c>
      <c r="G339" s="110">
        <v>16</v>
      </c>
      <c r="H339" s="110">
        <v>41</v>
      </c>
      <c r="I339" s="13">
        <v>47</v>
      </c>
      <c r="J339" s="13">
        <v>17</v>
      </c>
      <c r="K339" s="13">
        <f t="shared" si="78"/>
        <v>30</v>
      </c>
      <c r="L339" s="111">
        <v>35</v>
      </c>
      <c r="M339" s="13">
        <f t="shared" si="67"/>
        <v>1050</v>
      </c>
      <c r="N339" s="13">
        <v>0</v>
      </c>
      <c r="O339" s="13"/>
      <c r="P339" s="13">
        <v>10</v>
      </c>
      <c r="Q339" s="13"/>
      <c r="R339" s="13">
        <v>10</v>
      </c>
      <c r="S339" s="13"/>
      <c r="T339" s="13">
        <v>10</v>
      </c>
      <c r="U339" s="12"/>
      <c r="V339" s="12"/>
      <c r="W339" s="113"/>
      <c r="X339" s="114">
        <f t="shared" si="79"/>
        <v>34.666666666666664</v>
      </c>
      <c r="Y339" s="115">
        <f t="shared" si="80"/>
        <v>30</v>
      </c>
    </row>
    <row r="340" spans="1:25" ht="21">
      <c r="A340" s="14">
        <v>301</v>
      </c>
      <c r="B340" s="14" t="s">
        <v>175</v>
      </c>
      <c r="C340" s="11" t="s">
        <v>141</v>
      </c>
      <c r="D340" s="11" t="s">
        <v>3</v>
      </c>
      <c r="E340" s="13" t="s">
        <v>98</v>
      </c>
      <c r="F340" s="110">
        <v>10</v>
      </c>
      <c r="G340" s="110">
        <v>15</v>
      </c>
      <c r="H340" s="110">
        <v>13</v>
      </c>
      <c r="I340" s="13">
        <v>13</v>
      </c>
      <c r="J340" s="13">
        <v>5</v>
      </c>
      <c r="K340" s="13">
        <f t="shared" si="78"/>
        <v>8</v>
      </c>
      <c r="L340" s="111">
        <v>25.78</v>
      </c>
      <c r="M340" s="13">
        <f t="shared" si="67"/>
        <v>206.24</v>
      </c>
      <c r="N340" s="13">
        <f>K340/4</f>
        <v>2</v>
      </c>
      <c r="O340" s="13"/>
      <c r="P340" s="13">
        <f>K340/4</f>
        <v>2</v>
      </c>
      <c r="Q340" s="13"/>
      <c r="R340" s="13">
        <f>K340/4</f>
        <v>2</v>
      </c>
      <c r="S340" s="13"/>
      <c r="T340" s="13">
        <f>K340/4</f>
        <v>2</v>
      </c>
      <c r="U340" s="12"/>
      <c r="V340" s="12"/>
      <c r="W340" s="113"/>
      <c r="X340" s="114">
        <f t="shared" si="79"/>
        <v>12.666666666666666</v>
      </c>
      <c r="Y340" s="115">
        <f t="shared" si="80"/>
        <v>8</v>
      </c>
    </row>
    <row r="341" spans="1:25" ht="21">
      <c r="A341" s="14">
        <v>302</v>
      </c>
      <c r="B341" s="14" t="s">
        <v>176</v>
      </c>
      <c r="C341" s="11" t="s">
        <v>145</v>
      </c>
      <c r="D341" s="11" t="s">
        <v>363</v>
      </c>
      <c r="E341" s="13" t="s">
        <v>140</v>
      </c>
      <c r="F341" s="110">
        <v>106</v>
      </c>
      <c r="G341" s="110">
        <v>75</v>
      </c>
      <c r="H341" s="110">
        <v>100</v>
      </c>
      <c r="I341" s="13">
        <v>115</v>
      </c>
      <c r="J341" s="13">
        <v>35</v>
      </c>
      <c r="K341" s="13">
        <f t="shared" si="78"/>
        <v>80</v>
      </c>
      <c r="L341" s="111">
        <v>20</v>
      </c>
      <c r="M341" s="13">
        <f t="shared" si="67"/>
        <v>1600</v>
      </c>
      <c r="N341" s="13">
        <f>K341/4</f>
        <v>20</v>
      </c>
      <c r="O341" s="13"/>
      <c r="P341" s="13">
        <f>K341/4</f>
        <v>20</v>
      </c>
      <c r="Q341" s="13"/>
      <c r="R341" s="13">
        <f>K341/4</f>
        <v>20</v>
      </c>
      <c r="S341" s="13"/>
      <c r="T341" s="13">
        <f>K341/4</f>
        <v>20</v>
      </c>
      <c r="U341" s="112"/>
      <c r="V341" s="112"/>
      <c r="W341" s="113"/>
      <c r="X341" s="114">
        <f t="shared" si="79"/>
        <v>93.66666666666667</v>
      </c>
      <c r="Y341" s="115">
        <f t="shared" si="80"/>
        <v>80</v>
      </c>
    </row>
    <row r="342" spans="1:25" ht="21">
      <c r="A342" s="14">
        <v>303</v>
      </c>
      <c r="B342" s="14" t="s">
        <v>177</v>
      </c>
      <c r="C342" s="11" t="s">
        <v>141</v>
      </c>
      <c r="D342" s="11" t="s">
        <v>3</v>
      </c>
      <c r="E342" s="13" t="s">
        <v>283</v>
      </c>
      <c r="F342" s="110">
        <v>192</v>
      </c>
      <c r="G342" s="110">
        <v>105</v>
      </c>
      <c r="H342" s="110">
        <v>245</v>
      </c>
      <c r="I342" s="13">
        <v>260</v>
      </c>
      <c r="J342" s="13">
        <v>0</v>
      </c>
      <c r="K342" s="13">
        <f t="shared" si="78"/>
        <v>260</v>
      </c>
      <c r="L342" s="111">
        <v>90</v>
      </c>
      <c r="M342" s="13">
        <f t="shared" si="67"/>
        <v>23400</v>
      </c>
      <c r="N342" s="13">
        <f>K342/4</f>
        <v>65</v>
      </c>
      <c r="O342" s="13"/>
      <c r="P342" s="13">
        <f>K342/4</f>
        <v>65</v>
      </c>
      <c r="Q342" s="13"/>
      <c r="R342" s="13">
        <f>K342/4</f>
        <v>65</v>
      </c>
      <c r="S342" s="13"/>
      <c r="T342" s="13">
        <f>K342/4</f>
        <v>65</v>
      </c>
      <c r="U342" s="12"/>
      <c r="V342" s="12"/>
      <c r="W342" s="113"/>
      <c r="X342" s="114">
        <f t="shared" si="79"/>
        <v>180.66666666666666</v>
      </c>
      <c r="Y342" s="115">
        <f t="shared" si="80"/>
        <v>260</v>
      </c>
    </row>
    <row r="343" spans="1:25" ht="21">
      <c r="A343" s="14">
        <v>304</v>
      </c>
      <c r="B343" s="14" t="s">
        <v>178</v>
      </c>
      <c r="C343" s="11" t="s">
        <v>141</v>
      </c>
      <c r="D343" s="11" t="s">
        <v>3</v>
      </c>
      <c r="E343" s="13" t="s">
        <v>283</v>
      </c>
      <c r="F343" s="110">
        <v>453</v>
      </c>
      <c r="G343" s="110">
        <v>374</v>
      </c>
      <c r="H343" s="110">
        <v>357</v>
      </c>
      <c r="I343" s="13">
        <v>397</v>
      </c>
      <c r="J343" s="13">
        <v>97</v>
      </c>
      <c r="K343" s="13">
        <f t="shared" si="78"/>
        <v>300</v>
      </c>
      <c r="L343" s="111">
        <v>82</v>
      </c>
      <c r="M343" s="13">
        <f t="shared" si="67"/>
        <v>24600</v>
      </c>
      <c r="N343" s="13">
        <v>0</v>
      </c>
      <c r="O343" s="13"/>
      <c r="P343" s="13">
        <v>100</v>
      </c>
      <c r="Q343" s="13"/>
      <c r="R343" s="13">
        <v>100</v>
      </c>
      <c r="S343" s="13"/>
      <c r="T343" s="13">
        <v>100</v>
      </c>
      <c r="U343" s="12"/>
      <c r="V343" s="12"/>
      <c r="W343" s="113"/>
      <c r="X343" s="114">
        <f t="shared" si="79"/>
        <v>394.6666666666667</v>
      </c>
      <c r="Y343" s="115">
        <f t="shared" si="80"/>
        <v>300</v>
      </c>
    </row>
    <row r="344" spans="1:25" ht="21">
      <c r="A344" s="14">
        <v>305</v>
      </c>
      <c r="B344" s="14" t="s">
        <v>178</v>
      </c>
      <c r="C344" s="11" t="s">
        <v>141</v>
      </c>
      <c r="D344" s="11" t="s">
        <v>3</v>
      </c>
      <c r="E344" s="13" t="s">
        <v>91</v>
      </c>
      <c r="F344" s="110">
        <v>780</v>
      </c>
      <c r="G344" s="110">
        <v>1653</v>
      </c>
      <c r="H344" s="110">
        <v>931</v>
      </c>
      <c r="I344" s="13">
        <v>1000</v>
      </c>
      <c r="J344" s="13">
        <v>0</v>
      </c>
      <c r="K344" s="13">
        <f t="shared" si="78"/>
        <v>1000</v>
      </c>
      <c r="L344" s="111">
        <v>9.73</v>
      </c>
      <c r="M344" s="13">
        <f t="shared" si="67"/>
        <v>9730</v>
      </c>
      <c r="N344" s="13">
        <f>K344/4</f>
        <v>250</v>
      </c>
      <c r="O344" s="13"/>
      <c r="P344" s="13">
        <f>K344/4</f>
        <v>250</v>
      </c>
      <c r="Q344" s="13"/>
      <c r="R344" s="13">
        <f>K344/4</f>
        <v>250</v>
      </c>
      <c r="S344" s="13"/>
      <c r="T344" s="13">
        <f>K344/4</f>
        <v>250</v>
      </c>
      <c r="U344" s="12"/>
      <c r="V344" s="12"/>
      <c r="W344" s="113"/>
      <c r="X344" s="114">
        <f aca="true" t="shared" si="81" ref="X344:X351">(SUM(F344,G344,H344))/3</f>
        <v>1121.3333333333333</v>
      </c>
      <c r="Y344" s="115">
        <f t="shared" si="80"/>
        <v>1000</v>
      </c>
    </row>
    <row r="345" spans="1:25" ht="21">
      <c r="A345" s="14">
        <v>306</v>
      </c>
      <c r="B345" s="14" t="s">
        <v>194</v>
      </c>
      <c r="C345" s="11" t="s">
        <v>141</v>
      </c>
      <c r="D345" s="11" t="s">
        <v>363</v>
      </c>
      <c r="E345" s="13" t="s">
        <v>284</v>
      </c>
      <c r="F345" s="110">
        <v>145</v>
      </c>
      <c r="G345" s="110">
        <v>292</v>
      </c>
      <c r="H345" s="110">
        <v>354</v>
      </c>
      <c r="I345" s="13">
        <v>366</v>
      </c>
      <c r="J345" s="13">
        <v>26</v>
      </c>
      <c r="K345" s="13">
        <f t="shared" si="78"/>
        <v>340</v>
      </c>
      <c r="L345" s="111">
        <v>50</v>
      </c>
      <c r="M345" s="13">
        <f t="shared" si="67"/>
        <v>17000</v>
      </c>
      <c r="N345" s="13">
        <f>K345/4</f>
        <v>85</v>
      </c>
      <c r="O345" s="13"/>
      <c r="P345" s="13">
        <f>K345/4</f>
        <v>85</v>
      </c>
      <c r="Q345" s="13"/>
      <c r="R345" s="13">
        <f>K345/4</f>
        <v>85</v>
      </c>
      <c r="S345" s="13"/>
      <c r="T345" s="13">
        <f>K345/4</f>
        <v>85</v>
      </c>
      <c r="U345" s="112"/>
      <c r="V345" s="112"/>
      <c r="W345" s="113"/>
      <c r="X345" s="114">
        <f t="shared" si="81"/>
        <v>263.6666666666667</v>
      </c>
      <c r="Y345" s="115">
        <f t="shared" si="80"/>
        <v>340</v>
      </c>
    </row>
    <row r="346" spans="1:25" ht="21">
      <c r="A346" s="14">
        <v>307</v>
      </c>
      <c r="B346" s="14" t="s">
        <v>336</v>
      </c>
      <c r="C346" s="11" t="s">
        <v>99</v>
      </c>
      <c r="D346" s="11" t="s">
        <v>3</v>
      </c>
      <c r="E346" s="13" t="s">
        <v>98</v>
      </c>
      <c r="F346" s="110">
        <v>580</v>
      </c>
      <c r="G346" s="110">
        <v>710</v>
      </c>
      <c r="H346" s="110">
        <v>965</v>
      </c>
      <c r="I346" s="13">
        <v>935</v>
      </c>
      <c r="J346" s="13">
        <v>135</v>
      </c>
      <c r="K346" s="13">
        <f t="shared" si="78"/>
        <v>800</v>
      </c>
      <c r="L346" s="111">
        <v>31</v>
      </c>
      <c r="M346" s="13">
        <f>K346*L346</f>
        <v>24800</v>
      </c>
      <c r="N346" s="13">
        <v>500</v>
      </c>
      <c r="O346" s="13"/>
      <c r="P346" s="13">
        <v>0</v>
      </c>
      <c r="Q346" s="13"/>
      <c r="R346" s="13">
        <v>300</v>
      </c>
      <c r="S346" s="13"/>
      <c r="T346" s="13">
        <v>0</v>
      </c>
      <c r="U346" s="12"/>
      <c r="V346" s="12"/>
      <c r="W346" s="113"/>
      <c r="X346" s="114">
        <f t="shared" si="81"/>
        <v>751.6666666666666</v>
      </c>
      <c r="Y346" s="115">
        <f>I346-J346</f>
        <v>800</v>
      </c>
    </row>
    <row r="347" spans="1:25" ht="21">
      <c r="A347" s="14">
        <v>308</v>
      </c>
      <c r="B347" s="14" t="s">
        <v>179</v>
      </c>
      <c r="C347" s="11" t="s">
        <v>99</v>
      </c>
      <c r="D347" s="11" t="s">
        <v>3</v>
      </c>
      <c r="E347" s="13" t="s">
        <v>98</v>
      </c>
      <c r="F347" s="110">
        <v>3710</v>
      </c>
      <c r="G347" s="110">
        <v>3330</v>
      </c>
      <c r="H347" s="110">
        <v>3220</v>
      </c>
      <c r="I347" s="13">
        <v>3390</v>
      </c>
      <c r="J347" s="13">
        <v>390</v>
      </c>
      <c r="K347" s="13">
        <f t="shared" si="78"/>
        <v>3000</v>
      </c>
      <c r="L347" s="111">
        <v>31</v>
      </c>
      <c r="M347" s="13">
        <f t="shared" si="67"/>
        <v>93000</v>
      </c>
      <c r="N347" s="13">
        <v>1000</v>
      </c>
      <c r="O347" s="13"/>
      <c r="P347" s="13">
        <v>500</v>
      </c>
      <c r="Q347" s="13"/>
      <c r="R347" s="13">
        <v>1000</v>
      </c>
      <c r="S347" s="13"/>
      <c r="T347" s="13">
        <v>500</v>
      </c>
      <c r="U347" s="12"/>
      <c r="V347" s="12"/>
      <c r="W347" s="113"/>
      <c r="X347" s="114">
        <f t="shared" si="81"/>
        <v>3420</v>
      </c>
      <c r="Y347" s="115">
        <f t="shared" si="80"/>
        <v>3000</v>
      </c>
    </row>
    <row r="348" spans="1:25" ht="21">
      <c r="A348" s="14">
        <v>309</v>
      </c>
      <c r="B348" s="14" t="s">
        <v>244</v>
      </c>
      <c r="C348" s="11" t="s">
        <v>99</v>
      </c>
      <c r="D348" s="11" t="s">
        <v>3</v>
      </c>
      <c r="E348" s="13" t="s">
        <v>98</v>
      </c>
      <c r="F348" s="110">
        <v>228</v>
      </c>
      <c r="G348" s="110">
        <v>700</v>
      </c>
      <c r="H348" s="110">
        <v>780</v>
      </c>
      <c r="I348" s="13">
        <v>760</v>
      </c>
      <c r="J348" s="13">
        <v>160</v>
      </c>
      <c r="K348" s="13">
        <f t="shared" si="78"/>
        <v>600</v>
      </c>
      <c r="L348" s="111">
        <v>31</v>
      </c>
      <c r="M348" s="13">
        <f t="shared" si="67"/>
        <v>18600</v>
      </c>
      <c r="N348" s="13">
        <f>K348/4</f>
        <v>150</v>
      </c>
      <c r="O348" s="13"/>
      <c r="P348" s="13">
        <f>K348/4</f>
        <v>150</v>
      </c>
      <c r="Q348" s="13"/>
      <c r="R348" s="13">
        <f>K348/4</f>
        <v>150</v>
      </c>
      <c r="S348" s="13"/>
      <c r="T348" s="13">
        <f>K348/4</f>
        <v>150</v>
      </c>
      <c r="U348" s="12"/>
      <c r="V348" s="12"/>
      <c r="W348" s="113"/>
      <c r="X348" s="114">
        <f t="shared" si="81"/>
        <v>569.3333333333334</v>
      </c>
      <c r="Y348" s="115">
        <f t="shared" si="80"/>
        <v>600</v>
      </c>
    </row>
    <row r="349" spans="1:25" ht="21">
      <c r="A349" s="14">
        <v>310</v>
      </c>
      <c r="B349" s="14" t="s">
        <v>180</v>
      </c>
      <c r="C349" s="11" t="s">
        <v>99</v>
      </c>
      <c r="D349" s="11" t="s">
        <v>3</v>
      </c>
      <c r="E349" s="13" t="s">
        <v>98</v>
      </c>
      <c r="F349" s="110">
        <v>2169</v>
      </c>
      <c r="G349" s="110">
        <v>2500</v>
      </c>
      <c r="H349" s="110">
        <v>1880</v>
      </c>
      <c r="I349" s="13">
        <v>1620</v>
      </c>
      <c r="J349" s="13">
        <v>420</v>
      </c>
      <c r="K349" s="13">
        <f t="shared" si="78"/>
        <v>1200</v>
      </c>
      <c r="L349" s="111">
        <v>27</v>
      </c>
      <c r="M349" s="13">
        <f t="shared" si="67"/>
        <v>32400</v>
      </c>
      <c r="N349" s="13">
        <f>K349/4</f>
        <v>300</v>
      </c>
      <c r="O349" s="13"/>
      <c r="P349" s="13">
        <f>K349/4</f>
        <v>300</v>
      </c>
      <c r="Q349" s="13"/>
      <c r="R349" s="13">
        <f>K349/4</f>
        <v>300</v>
      </c>
      <c r="S349" s="13"/>
      <c r="T349" s="13">
        <f>K349/4</f>
        <v>300</v>
      </c>
      <c r="U349" s="12"/>
      <c r="V349" s="12"/>
      <c r="W349" s="113"/>
      <c r="X349" s="114">
        <f t="shared" si="81"/>
        <v>2183</v>
      </c>
      <c r="Y349" s="115">
        <f t="shared" si="80"/>
        <v>1200</v>
      </c>
    </row>
    <row r="350" spans="1:25" ht="21">
      <c r="A350" s="14">
        <v>311</v>
      </c>
      <c r="B350" s="14" t="s">
        <v>181</v>
      </c>
      <c r="C350" s="11" t="s">
        <v>99</v>
      </c>
      <c r="D350" s="11" t="s">
        <v>3</v>
      </c>
      <c r="E350" s="13" t="s">
        <v>98</v>
      </c>
      <c r="F350" s="110">
        <v>1720</v>
      </c>
      <c r="G350" s="110">
        <v>610</v>
      </c>
      <c r="H350" s="110">
        <v>930</v>
      </c>
      <c r="I350" s="13">
        <v>920</v>
      </c>
      <c r="J350" s="13">
        <v>320</v>
      </c>
      <c r="K350" s="13">
        <f t="shared" si="78"/>
        <v>600</v>
      </c>
      <c r="L350" s="111">
        <v>15.9</v>
      </c>
      <c r="M350" s="13">
        <f t="shared" si="67"/>
        <v>9540</v>
      </c>
      <c r="N350" s="13">
        <v>0</v>
      </c>
      <c r="O350" s="13"/>
      <c r="P350" s="13">
        <v>300</v>
      </c>
      <c r="Q350" s="13"/>
      <c r="R350" s="13">
        <v>0</v>
      </c>
      <c r="S350" s="13"/>
      <c r="T350" s="13">
        <v>300</v>
      </c>
      <c r="U350" s="12"/>
      <c r="V350" s="12"/>
      <c r="W350" s="113"/>
      <c r="X350" s="114">
        <f t="shared" si="81"/>
        <v>1086.6666666666667</v>
      </c>
      <c r="Y350" s="115">
        <f t="shared" si="80"/>
        <v>600</v>
      </c>
    </row>
    <row r="351" spans="1:25" ht="21">
      <c r="A351" s="14">
        <v>312</v>
      </c>
      <c r="B351" s="14" t="s">
        <v>268</v>
      </c>
      <c r="C351" s="11" t="s">
        <v>99</v>
      </c>
      <c r="D351" s="11" t="s">
        <v>3</v>
      </c>
      <c r="E351" s="13" t="s">
        <v>98</v>
      </c>
      <c r="F351" s="110">
        <v>1910</v>
      </c>
      <c r="G351" s="110">
        <v>2013</v>
      </c>
      <c r="H351" s="110">
        <v>2207</v>
      </c>
      <c r="I351" s="13">
        <v>2100</v>
      </c>
      <c r="J351" s="13">
        <v>600</v>
      </c>
      <c r="K351" s="13">
        <f t="shared" si="78"/>
        <v>1500</v>
      </c>
      <c r="L351" s="111">
        <v>28.9</v>
      </c>
      <c r="M351" s="13">
        <f t="shared" si="67"/>
        <v>43350</v>
      </c>
      <c r="N351" s="13">
        <v>500</v>
      </c>
      <c r="O351" s="13"/>
      <c r="P351" s="13">
        <v>500</v>
      </c>
      <c r="Q351" s="13"/>
      <c r="R351" s="13">
        <v>0</v>
      </c>
      <c r="S351" s="13"/>
      <c r="T351" s="13">
        <v>500</v>
      </c>
      <c r="U351" s="12"/>
      <c r="V351" s="12"/>
      <c r="W351" s="113"/>
      <c r="X351" s="114">
        <f t="shared" si="81"/>
        <v>2043.3333333333333</v>
      </c>
      <c r="Y351" s="115">
        <f>I351-J351</f>
        <v>1500</v>
      </c>
    </row>
    <row r="352" spans="1:25" ht="21">
      <c r="A352" s="14">
        <v>313</v>
      </c>
      <c r="B352" s="14" t="s">
        <v>269</v>
      </c>
      <c r="C352" s="11" t="s">
        <v>99</v>
      </c>
      <c r="D352" s="11" t="s">
        <v>3</v>
      </c>
      <c r="E352" s="13" t="s">
        <v>98</v>
      </c>
      <c r="F352" s="110">
        <v>14280</v>
      </c>
      <c r="G352" s="110">
        <v>14120</v>
      </c>
      <c r="H352" s="110">
        <v>13700</v>
      </c>
      <c r="I352" s="13">
        <v>13800</v>
      </c>
      <c r="J352" s="13">
        <v>2300</v>
      </c>
      <c r="K352" s="13">
        <f aca="true" t="shared" si="82" ref="K352:K357">I352-J352</f>
        <v>11500</v>
      </c>
      <c r="L352" s="111">
        <v>15.9</v>
      </c>
      <c r="M352" s="13">
        <f aca="true" t="shared" si="83" ref="M352:M358">K352*L352</f>
        <v>182850</v>
      </c>
      <c r="N352" s="13">
        <v>3000</v>
      </c>
      <c r="O352" s="13"/>
      <c r="P352" s="13">
        <v>3000</v>
      </c>
      <c r="Q352" s="13"/>
      <c r="R352" s="13">
        <v>2500</v>
      </c>
      <c r="S352" s="13"/>
      <c r="T352" s="13">
        <v>3000</v>
      </c>
      <c r="U352" s="12"/>
      <c r="V352" s="12"/>
      <c r="W352" s="113"/>
      <c r="X352" s="114">
        <f aca="true" t="shared" si="84" ref="X352:X359">(SUM(F352,G352,H352))/3</f>
        <v>14033.333333333334</v>
      </c>
      <c r="Y352" s="115">
        <f aca="true" t="shared" si="85" ref="Y352:Y359">I352-J352</f>
        <v>11500</v>
      </c>
    </row>
    <row r="353" spans="1:25" ht="21">
      <c r="A353" s="14">
        <v>314</v>
      </c>
      <c r="B353" s="14" t="s">
        <v>270</v>
      </c>
      <c r="C353" s="11" t="s">
        <v>99</v>
      </c>
      <c r="D353" s="11" t="s">
        <v>3</v>
      </c>
      <c r="E353" s="13" t="s">
        <v>98</v>
      </c>
      <c r="F353" s="110">
        <v>3710</v>
      </c>
      <c r="G353" s="110">
        <v>4208</v>
      </c>
      <c r="H353" s="110">
        <v>5102</v>
      </c>
      <c r="I353" s="13">
        <v>4780</v>
      </c>
      <c r="J353" s="13">
        <v>780</v>
      </c>
      <c r="K353" s="13">
        <f t="shared" si="82"/>
        <v>4000</v>
      </c>
      <c r="L353" s="111">
        <v>31</v>
      </c>
      <c r="M353" s="13">
        <f t="shared" si="83"/>
        <v>124000</v>
      </c>
      <c r="N353" s="13">
        <f>K353/4</f>
        <v>1000</v>
      </c>
      <c r="O353" s="13"/>
      <c r="P353" s="13">
        <f>K353/4</f>
        <v>1000</v>
      </c>
      <c r="Q353" s="13"/>
      <c r="R353" s="13">
        <f>K353/4</f>
        <v>1000</v>
      </c>
      <c r="S353" s="13"/>
      <c r="T353" s="13">
        <f>K353/4</f>
        <v>1000</v>
      </c>
      <c r="U353" s="12"/>
      <c r="V353" s="12"/>
      <c r="W353" s="113"/>
      <c r="X353" s="114">
        <f t="shared" si="84"/>
        <v>4340</v>
      </c>
      <c r="Y353" s="115">
        <f t="shared" si="85"/>
        <v>4000</v>
      </c>
    </row>
    <row r="354" spans="1:25" ht="21">
      <c r="A354" s="14">
        <v>315</v>
      </c>
      <c r="B354" s="14" t="s">
        <v>271</v>
      </c>
      <c r="C354" s="11" t="s">
        <v>99</v>
      </c>
      <c r="D354" s="11" t="s">
        <v>3</v>
      </c>
      <c r="E354" s="13" t="s">
        <v>98</v>
      </c>
      <c r="F354" s="110">
        <v>40</v>
      </c>
      <c r="G354" s="110">
        <v>20</v>
      </c>
      <c r="H354" s="110">
        <v>15</v>
      </c>
      <c r="I354" s="13">
        <v>45</v>
      </c>
      <c r="J354" s="13">
        <v>5</v>
      </c>
      <c r="K354" s="13">
        <f t="shared" si="82"/>
        <v>40</v>
      </c>
      <c r="L354" s="111">
        <v>32</v>
      </c>
      <c r="M354" s="13">
        <f t="shared" si="83"/>
        <v>1280</v>
      </c>
      <c r="N354" s="13">
        <v>40</v>
      </c>
      <c r="O354" s="13"/>
      <c r="P354" s="13">
        <v>0</v>
      </c>
      <c r="Q354" s="13"/>
      <c r="R354" s="13">
        <v>0</v>
      </c>
      <c r="S354" s="13"/>
      <c r="T354" s="13">
        <v>0</v>
      </c>
      <c r="U354" s="12"/>
      <c r="V354" s="12"/>
      <c r="W354" s="113"/>
      <c r="X354" s="114">
        <f t="shared" si="84"/>
        <v>25</v>
      </c>
      <c r="Y354" s="115">
        <f t="shared" si="85"/>
        <v>40</v>
      </c>
    </row>
    <row r="355" spans="1:25" ht="21">
      <c r="A355" s="14">
        <v>316</v>
      </c>
      <c r="B355" s="14" t="s">
        <v>122</v>
      </c>
      <c r="C355" s="11" t="s">
        <v>99</v>
      </c>
      <c r="D355" s="11" t="s">
        <v>3</v>
      </c>
      <c r="E355" s="13" t="s">
        <v>14</v>
      </c>
      <c r="F355" s="110">
        <v>97</v>
      </c>
      <c r="G355" s="110">
        <v>3250</v>
      </c>
      <c r="H355" s="110">
        <v>3910</v>
      </c>
      <c r="I355" s="13">
        <v>5000</v>
      </c>
      <c r="J355" s="13">
        <v>500</v>
      </c>
      <c r="K355" s="13">
        <f t="shared" si="82"/>
        <v>4500</v>
      </c>
      <c r="L355" s="111">
        <v>110</v>
      </c>
      <c r="M355" s="13">
        <f t="shared" si="83"/>
        <v>495000</v>
      </c>
      <c r="N355" s="13">
        <v>1500</v>
      </c>
      <c r="O355" s="13"/>
      <c r="P355" s="13">
        <v>1500</v>
      </c>
      <c r="Q355" s="13"/>
      <c r="R355" s="13">
        <v>0</v>
      </c>
      <c r="S355" s="13"/>
      <c r="T355" s="13">
        <v>1500</v>
      </c>
      <c r="U355" s="12"/>
      <c r="V355" s="12"/>
      <c r="W355" s="113"/>
      <c r="X355" s="114">
        <f t="shared" si="84"/>
        <v>2419</v>
      </c>
      <c r="Y355" s="115">
        <f t="shared" si="85"/>
        <v>4500</v>
      </c>
    </row>
    <row r="356" spans="1:25" ht="21">
      <c r="A356" s="14">
        <v>317</v>
      </c>
      <c r="B356" s="14" t="s">
        <v>245</v>
      </c>
      <c r="C356" s="11" t="s">
        <v>99</v>
      </c>
      <c r="D356" s="11" t="s">
        <v>3</v>
      </c>
      <c r="E356" s="13" t="s">
        <v>98</v>
      </c>
      <c r="F356" s="110">
        <v>630</v>
      </c>
      <c r="G356" s="110">
        <v>778</v>
      </c>
      <c r="H356" s="110">
        <v>922</v>
      </c>
      <c r="I356" s="13">
        <v>800</v>
      </c>
      <c r="J356" s="13">
        <v>0</v>
      </c>
      <c r="K356" s="13">
        <f t="shared" si="82"/>
        <v>800</v>
      </c>
      <c r="L356" s="111">
        <v>28.9</v>
      </c>
      <c r="M356" s="13">
        <f t="shared" si="83"/>
        <v>23120</v>
      </c>
      <c r="N356" s="13">
        <f>K356/4</f>
        <v>200</v>
      </c>
      <c r="O356" s="13"/>
      <c r="P356" s="13">
        <f>K356/4</f>
        <v>200</v>
      </c>
      <c r="Q356" s="13"/>
      <c r="R356" s="13">
        <f>K356/4</f>
        <v>200</v>
      </c>
      <c r="S356" s="13"/>
      <c r="T356" s="13">
        <f>K356/4</f>
        <v>200</v>
      </c>
      <c r="U356" s="12"/>
      <c r="V356" s="12"/>
      <c r="W356" s="113"/>
      <c r="X356" s="114">
        <f t="shared" si="84"/>
        <v>776.6666666666666</v>
      </c>
      <c r="Y356" s="115">
        <f t="shared" si="85"/>
        <v>800</v>
      </c>
    </row>
    <row r="357" spans="1:25" ht="21">
      <c r="A357" s="14">
        <v>318</v>
      </c>
      <c r="B357" s="14" t="s">
        <v>182</v>
      </c>
      <c r="C357" s="11" t="s">
        <v>99</v>
      </c>
      <c r="D357" s="11" t="s">
        <v>3</v>
      </c>
      <c r="E357" s="13" t="s">
        <v>98</v>
      </c>
      <c r="F357" s="110">
        <v>0</v>
      </c>
      <c r="G357" s="110">
        <v>39</v>
      </c>
      <c r="H357" s="110">
        <v>31</v>
      </c>
      <c r="I357" s="13">
        <v>30</v>
      </c>
      <c r="J357" s="13">
        <v>10</v>
      </c>
      <c r="K357" s="13">
        <f t="shared" si="82"/>
        <v>20</v>
      </c>
      <c r="L357" s="111">
        <v>39</v>
      </c>
      <c r="M357" s="13">
        <f t="shared" si="83"/>
        <v>780</v>
      </c>
      <c r="N357" s="13">
        <v>0</v>
      </c>
      <c r="O357" s="13"/>
      <c r="P357" s="13">
        <v>10</v>
      </c>
      <c r="Q357" s="13"/>
      <c r="R357" s="13">
        <v>0</v>
      </c>
      <c r="S357" s="13"/>
      <c r="T357" s="13">
        <v>10</v>
      </c>
      <c r="U357" s="12"/>
      <c r="V357" s="12"/>
      <c r="W357" s="113"/>
      <c r="X357" s="114">
        <f t="shared" si="84"/>
        <v>23.333333333333332</v>
      </c>
      <c r="Y357" s="115">
        <f t="shared" si="85"/>
        <v>20</v>
      </c>
    </row>
    <row r="358" spans="1:25" ht="21">
      <c r="A358" s="14">
        <v>319</v>
      </c>
      <c r="B358" s="14" t="s">
        <v>246</v>
      </c>
      <c r="C358" s="11" t="s">
        <v>99</v>
      </c>
      <c r="D358" s="11" t="s">
        <v>3</v>
      </c>
      <c r="E358" s="13" t="s">
        <v>98</v>
      </c>
      <c r="F358" s="110">
        <v>17</v>
      </c>
      <c r="G358" s="110">
        <v>13</v>
      </c>
      <c r="H358" s="110">
        <v>0</v>
      </c>
      <c r="I358" s="13">
        <f>SUM(X358,((X358*10)/100))</f>
        <v>11</v>
      </c>
      <c r="J358" s="13">
        <v>1</v>
      </c>
      <c r="K358" s="13">
        <v>10</v>
      </c>
      <c r="L358" s="111">
        <v>278.2</v>
      </c>
      <c r="M358" s="13">
        <f t="shared" si="83"/>
        <v>2782</v>
      </c>
      <c r="N358" s="13">
        <v>0</v>
      </c>
      <c r="O358" s="13"/>
      <c r="P358" s="13">
        <v>10</v>
      </c>
      <c r="Q358" s="13"/>
      <c r="R358" s="13">
        <v>0</v>
      </c>
      <c r="S358" s="13"/>
      <c r="T358" s="13">
        <v>0</v>
      </c>
      <c r="U358" s="12"/>
      <c r="V358" s="12"/>
      <c r="W358" s="113"/>
      <c r="X358" s="114">
        <f t="shared" si="84"/>
        <v>10</v>
      </c>
      <c r="Y358" s="115">
        <f t="shared" si="85"/>
        <v>10</v>
      </c>
    </row>
    <row r="359" spans="1:25" ht="21">
      <c r="A359" s="14"/>
      <c r="B359" s="175" t="s">
        <v>272</v>
      </c>
      <c r="C359" s="11"/>
      <c r="D359" s="11"/>
      <c r="E359" s="13"/>
      <c r="F359" s="110"/>
      <c r="G359" s="110"/>
      <c r="H359" s="110"/>
      <c r="I359" s="13"/>
      <c r="J359" s="13"/>
      <c r="K359" s="13"/>
      <c r="L359" s="111"/>
      <c r="M359" s="13"/>
      <c r="N359" s="13"/>
      <c r="O359" s="13"/>
      <c r="P359" s="13"/>
      <c r="Q359" s="13"/>
      <c r="R359" s="13"/>
      <c r="S359" s="13"/>
      <c r="T359" s="13"/>
      <c r="U359" s="12"/>
      <c r="V359" s="12"/>
      <c r="W359" s="113"/>
      <c r="X359" s="114">
        <f t="shared" si="84"/>
        <v>0</v>
      </c>
      <c r="Y359" s="115">
        <f t="shared" si="85"/>
        <v>0</v>
      </c>
    </row>
    <row r="360" spans="1:25" ht="21">
      <c r="A360" s="14">
        <v>320</v>
      </c>
      <c r="B360" s="14" t="s">
        <v>249</v>
      </c>
      <c r="C360" s="11" t="s">
        <v>99</v>
      </c>
      <c r="D360" s="11" t="s">
        <v>3</v>
      </c>
      <c r="E360" s="13" t="s">
        <v>100</v>
      </c>
      <c r="F360" s="110">
        <v>127</v>
      </c>
      <c r="G360" s="110">
        <v>103</v>
      </c>
      <c r="H360" s="110">
        <v>103</v>
      </c>
      <c r="I360" s="13">
        <v>101</v>
      </c>
      <c r="J360" s="13">
        <v>57</v>
      </c>
      <c r="K360" s="13">
        <f aca="true" t="shared" si="86" ref="K360:K367">I360-J360</f>
        <v>44</v>
      </c>
      <c r="L360" s="111">
        <v>138.36</v>
      </c>
      <c r="M360" s="13">
        <f aca="true" t="shared" si="87" ref="M360:M367">K360*L360</f>
        <v>6087.84</v>
      </c>
      <c r="N360" s="13">
        <f aca="true" t="shared" si="88" ref="N360:N367">K360/4</f>
        <v>11</v>
      </c>
      <c r="O360" s="13"/>
      <c r="P360" s="13">
        <f aca="true" t="shared" si="89" ref="P360:P367">K360/4</f>
        <v>11</v>
      </c>
      <c r="Q360" s="13"/>
      <c r="R360" s="13">
        <f aca="true" t="shared" si="90" ref="R360:R367">K360/4</f>
        <v>11</v>
      </c>
      <c r="S360" s="13"/>
      <c r="T360" s="13">
        <f aca="true" t="shared" si="91" ref="T360:T367">K360/4</f>
        <v>11</v>
      </c>
      <c r="U360" s="12"/>
      <c r="V360" s="12"/>
      <c r="W360" s="113"/>
      <c r="X360" s="114">
        <f aca="true" t="shared" si="92" ref="X360:X367">(SUM(F360,G360,H360))/3</f>
        <v>111</v>
      </c>
      <c r="Y360" s="115">
        <f aca="true" t="shared" si="93" ref="Y360:Y367">I360-J360</f>
        <v>44</v>
      </c>
    </row>
    <row r="361" spans="1:25" ht="21">
      <c r="A361" s="14">
        <v>321</v>
      </c>
      <c r="B361" s="14" t="s">
        <v>342</v>
      </c>
      <c r="C361" s="11" t="s">
        <v>99</v>
      </c>
      <c r="D361" s="11" t="s">
        <v>3</v>
      </c>
      <c r="E361" s="13" t="s">
        <v>100</v>
      </c>
      <c r="F361" s="110">
        <v>344</v>
      </c>
      <c r="G361" s="110">
        <v>304</v>
      </c>
      <c r="H361" s="110">
        <v>246</v>
      </c>
      <c r="I361" s="13">
        <v>225</v>
      </c>
      <c r="J361" s="13">
        <v>65</v>
      </c>
      <c r="K361" s="13">
        <f t="shared" si="86"/>
        <v>160</v>
      </c>
      <c r="L361" s="111">
        <v>125.81</v>
      </c>
      <c r="M361" s="13">
        <f t="shared" si="87"/>
        <v>20129.6</v>
      </c>
      <c r="N361" s="13">
        <f t="shared" si="88"/>
        <v>40</v>
      </c>
      <c r="O361" s="13"/>
      <c r="P361" s="13">
        <f t="shared" si="89"/>
        <v>40</v>
      </c>
      <c r="Q361" s="13"/>
      <c r="R361" s="13">
        <f t="shared" si="90"/>
        <v>40</v>
      </c>
      <c r="S361" s="13"/>
      <c r="T361" s="13">
        <f t="shared" si="91"/>
        <v>40</v>
      </c>
      <c r="U361" s="12"/>
      <c r="V361" s="12"/>
      <c r="W361" s="113"/>
      <c r="X361" s="114">
        <f t="shared" si="92"/>
        <v>298</v>
      </c>
      <c r="Y361" s="115">
        <f t="shared" si="93"/>
        <v>160</v>
      </c>
    </row>
    <row r="362" spans="1:25" ht="21">
      <c r="A362" s="14">
        <v>322</v>
      </c>
      <c r="B362" s="14" t="s">
        <v>285</v>
      </c>
      <c r="C362" s="11" t="s">
        <v>99</v>
      </c>
      <c r="D362" s="11" t="s">
        <v>3</v>
      </c>
      <c r="E362" s="13" t="s">
        <v>100</v>
      </c>
      <c r="F362" s="110">
        <v>701</v>
      </c>
      <c r="G362" s="110">
        <v>535</v>
      </c>
      <c r="H362" s="110">
        <v>450</v>
      </c>
      <c r="I362" s="13">
        <v>500</v>
      </c>
      <c r="J362" s="13">
        <v>20</v>
      </c>
      <c r="K362" s="13">
        <f t="shared" si="86"/>
        <v>480</v>
      </c>
      <c r="L362" s="111">
        <v>65</v>
      </c>
      <c r="M362" s="13">
        <f t="shared" si="87"/>
        <v>31200</v>
      </c>
      <c r="N362" s="13">
        <f t="shared" si="88"/>
        <v>120</v>
      </c>
      <c r="O362" s="13"/>
      <c r="P362" s="13">
        <f t="shared" si="89"/>
        <v>120</v>
      </c>
      <c r="Q362" s="13"/>
      <c r="R362" s="13">
        <f t="shared" si="90"/>
        <v>120</v>
      </c>
      <c r="S362" s="13"/>
      <c r="T362" s="13">
        <f t="shared" si="91"/>
        <v>120</v>
      </c>
      <c r="U362" s="12"/>
      <c r="V362" s="12"/>
      <c r="W362" s="113"/>
      <c r="X362" s="114">
        <f t="shared" si="92"/>
        <v>562</v>
      </c>
      <c r="Y362" s="115">
        <f t="shared" si="93"/>
        <v>480</v>
      </c>
    </row>
    <row r="363" spans="1:25" ht="21">
      <c r="A363" s="14">
        <v>323</v>
      </c>
      <c r="B363" s="14" t="s">
        <v>286</v>
      </c>
      <c r="C363" s="11" t="s">
        <v>99</v>
      </c>
      <c r="D363" s="11" t="s">
        <v>3</v>
      </c>
      <c r="E363" s="13" t="s">
        <v>100</v>
      </c>
      <c r="F363" s="110">
        <v>232</v>
      </c>
      <c r="G363" s="110">
        <v>289</v>
      </c>
      <c r="H363" s="110">
        <v>211</v>
      </c>
      <c r="I363" s="13">
        <v>268</v>
      </c>
      <c r="J363" s="13">
        <v>68</v>
      </c>
      <c r="K363" s="13">
        <f t="shared" si="86"/>
        <v>200</v>
      </c>
      <c r="L363" s="111">
        <v>147.58</v>
      </c>
      <c r="M363" s="13">
        <f t="shared" si="87"/>
        <v>29516.000000000004</v>
      </c>
      <c r="N363" s="13">
        <f t="shared" si="88"/>
        <v>50</v>
      </c>
      <c r="O363" s="13"/>
      <c r="P363" s="13">
        <f t="shared" si="89"/>
        <v>50</v>
      </c>
      <c r="Q363" s="13"/>
      <c r="R363" s="13">
        <f t="shared" si="90"/>
        <v>50</v>
      </c>
      <c r="S363" s="13"/>
      <c r="T363" s="13">
        <f t="shared" si="91"/>
        <v>50</v>
      </c>
      <c r="U363" s="12"/>
      <c r="V363" s="12"/>
      <c r="W363" s="113"/>
      <c r="X363" s="114">
        <f t="shared" si="92"/>
        <v>244</v>
      </c>
      <c r="Y363" s="115">
        <f t="shared" si="93"/>
        <v>200</v>
      </c>
    </row>
    <row r="364" spans="1:25" ht="21">
      <c r="A364" s="14">
        <v>324</v>
      </c>
      <c r="B364" s="14" t="s">
        <v>247</v>
      </c>
      <c r="C364" s="11" t="s">
        <v>99</v>
      </c>
      <c r="D364" s="11" t="s">
        <v>3</v>
      </c>
      <c r="E364" s="13" t="s">
        <v>100</v>
      </c>
      <c r="F364" s="110">
        <v>276</v>
      </c>
      <c r="G364" s="110">
        <v>299</v>
      </c>
      <c r="H364" s="110">
        <v>237</v>
      </c>
      <c r="I364" s="13">
        <v>202</v>
      </c>
      <c r="J364" s="13">
        <v>54</v>
      </c>
      <c r="K364" s="13">
        <f t="shared" si="86"/>
        <v>148</v>
      </c>
      <c r="L364" s="111">
        <v>44.09</v>
      </c>
      <c r="M364" s="13">
        <f t="shared" si="87"/>
        <v>6525.320000000001</v>
      </c>
      <c r="N364" s="13">
        <f t="shared" si="88"/>
        <v>37</v>
      </c>
      <c r="O364" s="13"/>
      <c r="P364" s="13">
        <f t="shared" si="89"/>
        <v>37</v>
      </c>
      <c r="Q364" s="13"/>
      <c r="R364" s="13">
        <f t="shared" si="90"/>
        <v>37</v>
      </c>
      <c r="S364" s="13"/>
      <c r="T364" s="13">
        <f t="shared" si="91"/>
        <v>37</v>
      </c>
      <c r="U364" s="12"/>
      <c r="V364" s="12"/>
      <c r="W364" s="113"/>
      <c r="X364" s="114">
        <f t="shared" si="92"/>
        <v>270.6666666666667</v>
      </c>
      <c r="Y364" s="115">
        <f t="shared" si="93"/>
        <v>148</v>
      </c>
    </row>
    <row r="365" spans="1:25" ht="21">
      <c r="A365" s="14">
        <v>325</v>
      </c>
      <c r="B365" s="14" t="s">
        <v>248</v>
      </c>
      <c r="C365" s="11" t="s">
        <v>99</v>
      </c>
      <c r="D365" s="11" t="s">
        <v>3</v>
      </c>
      <c r="E365" s="13" t="s">
        <v>100</v>
      </c>
      <c r="F365" s="110">
        <v>221</v>
      </c>
      <c r="G365" s="110">
        <v>329</v>
      </c>
      <c r="H365" s="110">
        <v>469</v>
      </c>
      <c r="I365" s="13">
        <v>517</v>
      </c>
      <c r="J365" s="13">
        <v>117</v>
      </c>
      <c r="K365" s="13">
        <f t="shared" si="86"/>
        <v>400</v>
      </c>
      <c r="L365" s="111">
        <v>49.46</v>
      </c>
      <c r="M365" s="13">
        <f t="shared" si="87"/>
        <v>19784</v>
      </c>
      <c r="N365" s="13">
        <f t="shared" si="88"/>
        <v>100</v>
      </c>
      <c r="O365" s="13"/>
      <c r="P365" s="13">
        <f t="shared" si="89"/>
        <v>100</v>
      </c>
      <c r="Q365" s="13"/>
      <c r="R365" s="13">
        <f t="shared" si="90"/>
        <v>100</v>
      </c>
      <c r="S365" s="13"/>
      <c r="T365" s="13">
        <f t="shared" si="91"/>
        <v>100</v>
      </c>
      <c r="U365" s="12"/>
      <c r="V365" s="12"/>
      <c r="W365" s="113"/>
      <c r="X365" s="114">
        <f t="shared" si="92"/>
        <v>339.6666666666667</v>
      </c>
      <c r="Y365" s="115">
        <f t="shared" si="93"/>
        <v>400</v>
      </c>
    </row>
    <row r="366" spans="1:25" ht="21">
      <c r="A366" s="14">
        <v>326</v>
      </c>
      <c r="B366" s="14" t="s">
        <v>340</v>
      </c>
      <c r="C366" s="11" t="s">
        <v>99</v>
      </c>
      <c r="D366" s="11" t="s">
        <v>3</v>
      </c>
      <c r="E366" s="13" t="s">
        <v>100</v>
      </c>
      <c r="F366" s="110">
        <v>0</v>
      </c>
      <c r="G366" s="110">
        <v>348</v>
      </c>
      <c r="H366" s="110">
        <v>737</v>
      </c>
      <c r="I366" s="13">
        <v>352</v>
      </c>
      <c r="J366" s="13">
        <v>0</v>
      </c>
      <c r="K366" s="13">
        <f t="shared" si="86"/>
        <v>352</v>
      </c>
      <c r="L366" s="111">
        <v>279.54</v>
      </c>
      <c r="M366" s="13">
        <f t="shared" si="87"/>
        <v>98398.08</v>
      </c>
      <c r="N366" s="13">
        <f t="shared" si="88"/>
        <v>88</v>
      </c>
      <c r="O366" s="13"/>
      <c r="P366" s="13">
        <f t="shared" si="89"/>
        <v>88</v>
      </c>
      <c r="Q366" s="13"/>
      <c r="R366" s="13">
        <f t="shared" si="90"/>
        <v>88</v>
      </c>
      <c r="S366" s="13"/>
      <c r="T366" s="13">
        <f t="shared" si="91"/>
        <v>88</v>
      </c>
      <c r="U366" s="12"/>
      <c r="V366" s="12"/>
      <c r="W366" s="113"/>
      <c r="X366" s="114">
        <f t="shared" si="92"/>
        <v>361.6666666666667</v>
      </c>
      <c r="Y366" s="115">
        <f t="shared" si="93"/>
        <v>352</v>
      </c>
    </row>
    <row r="367" spans="1:25" ht="21">
      <c r="A367" s="14">
        <v>327</v>
      </c>
      <c r="B367" s="14" t="s">
        <v>341</v>
      </c>
      <c r="C367" s="11" t="s">
        <v>99</v>
      </c>
      <c r="D367" s="11" t="s">
        <v>3</v>
      </c>
      <c r="E367" s="13" t="s">
        <v>100</v>
      </c>
      <c r="F367" s="110">
        <v>5040</v>
      </c>
      <c r="G367" s="110">
        <v>4145</v>
      </c>
      <c r="H367" s="110">
        <v>3981</v>
      </c>
      <c r="I367" s="13">
        <v>3000</v>
      </c>
      <c r="J367" s="13">
        <v>0</v>
      </c>
      <c r="K367" s="13">
        <f t="shared" si="86"/>
        <v>3000</v>
      </c>
      <c r="L367" s="111">
        <v>105</v>
      </c>
      <c r="M367" s="13">
        <f t="shared" si="87"/>
        <v>315000</v>
      </c>
      <c r="N367" s="13">
        <f t="shared" si="88"/>
        <v>750</v>
      </c>
      <c r="O367" s="13"/>
      <c r="P367" s="13">
        <f t="shared" si="89"/>
        <v>750</v>
      </c>
      <c r="Q367" s="13"/>
      <c r="R367" s="13">
        <f t="shared" si="90"/>
        <v>750</v>
      </c>
      <c r="S367" s="13"/>
      <c r="T367" s="13">
        <f t="shared" si="91"/>
        <v>750</v>
      </c>
      <c r="U367" s="12"/>
      <c r="V367" s="12"/>
      <c r="W367" s="113"/>
      <c r="X367" s="114">
        <f t="shared" si="92"/>
        <v>4388.666666666667</v>
      </c>
      <c r="Y367" s="115">
        <f t="shared" si="93"/>
        <v>3000</v>
      </c>
    </row>
    <row r="368" spans="1:21" s="60" customFormat="1" ht="21">
      <c r="A368" s="57"/>
      <c r="B368" s="57" t="s">
        <v>500</v>
      </c>
      <c r="C368" s="58"/>
      <c r="D368" s="58"/>
      <c r="E368" s="59"/>
      <c r="G368" s="57" t="s">
        <v>501</v>
      </c>
      <c r="H368" s="57"/>
      <c r="I368" s="57"/>
      <c r="J368" s="57"/>
      <c r="K368" s="61"/>
      <c r="L368" s="58"/>
      <c r="M368" s="57"/>
      <c r="N368" s="57" t="s">
        <v>502</v>
      </c>
      <c r="O368" s="57"/>
      <c r="P368" s="57"/>
      <c r="Q368" s="57"/>
      <c r="R368" s="57"/>
      <c r="U368" s="57"/>
    </row>
    <row r="369" spans="1:21" s="60" customFormat="1" ht="21">
      <c r="A369" s="57"/>
      <c r="B369" s="57" t="s">
        <v>503</v>
      </c>
      <c r="C369" s="58"/>
      <c r="D369" s="58"/>
      <c r="E369" s="57"/>
      <c r="G369" s="57" t="s">
        <v>504</v>
      </c>
      <c r="H369" s="58"/>
      <c r="I369" s="58"/>
      <c r="J369" s="57"/>
      <c r="K369" s="61"/>
      <c r="L369" s="58"/>
      <c r="M369" s="62"/>
      <c r="N369" s="62" t="s">
        <v>505</v>
      </c>
      <c r="O369" s="62"/>
      <c r="P369" s="62"/>
      <c r="Q369" s="62"/>
      <c r="R369" s="62"/>
      <c r="U369" s="58"/>
    </row>
    <row r="370" spans="1:21" s="60" customFormat="1" ht="21">
      <c r="A370" s="57"/>
      <c r="B370" s="57" t="s">
        <v>506</v>
      </c>
      <c r="C370" s="58"/>
      <c r="D370" s="58"/>
      <c r="E370" s="57"/>
      <c r="G370" s="57" t="s">
        <v>507</v>
      </c>
      <c r="H370" s="58"/>
      <c r="I370" s="58"/>
      <c r="J370" s="57"/>
      <c r="K370" s="61"/>
      <c r="L370" s="58"/>
      <c r="M370" s="57"/>
      <c r="N370" s="57" t="s">
        <v>508</v>
      </c>
      <c r="O370" s="58"/>
      <c r="P370" s="58"/>
      <c r="Q370" s="57"/>
      <c r="R370" s="57"/>
      <c r="U370" s="58"/>
    </row>
    <row r="371" spans="1:21" s="60" customFormat="1" ht="21">
      <c r="A371" s="57"/>
      <c r="B371" s="57" t="s">
        <v>511</v>
      </c>
      <c r="C371" s="58"/>
      <c r="D371" s="58"/>
      <c r="E371" s="59"/>
      <c r="G371" s="57" t="s">
        <v>509</v>
      </c>
      <c r="H371" s="58"/>
      <c r="I371" s="58"/>
      <c r="J371" s="57"/>
      <c r="K371" s="61"/>
      <c r="L371" s="58"/>
      <c r="M371" s="57"/>
      <c r="N371" s="57" t="s">
        <v>510</v>
      </c>
      <c r="O371" s="58"/>
      <c r="P371" s="58"/>
      <c r="Q371" s="57"/>
      <c r="R371" s="57"/>
      <c r="U371" s="58"/>
    </row>
    <row r="372" spans="1:25" ht="21">
      <c r="A372" s="14">
        <v>328</v>
      </c>
      <c r="B372" s="14" t="s">
        <v>325</v>
      </c>
      <c r="C372" s="11" t="s">
        <v>99</v>
      </c>
      <c r="D372" s="11" t="s">
        <v>3</v>
      </c>
      <c r="E372" s="13" t="s">
        <v>100</v>
      </c>
      <c r="F372" s="110">
        <v>320</v>
      </c>
      <c r="G372" s="110">
        <v>683</v>
      </c>
      <c r="H372" s="110">
        <v>559</v>
      </c>
      <c r="I372" s="13">
        <v>502</v>
      </c>
      <c r="J372" s="13">
        <v>146</v>
      </c>
      <c r="K372" s="13">
        <f>I372-J372</f>
        <v>356</v>
      </c>
      <c r="L372" s="111">
        <v>279.3</v>
      </c>
      <c r="M372" s="13">
        <f>K372*L372</f>
        <v>99430.8</v>
      </c>
      <c r="N372" s="13">
        <f>K372/4</f>
        <v>89</v>
      </c>
      <c r="O372" s="13"/>
      <c r="P372" s="13">
        <f>K372/4</f>
        <v>89</v>
      </c>
      <c r="Q372" s="13"/>
      <c r="R372" s="13">
        <f>K372/4</f>
        <v>89</v>
      </c>
      <c r="S372" s="13"/>
      <c r="T372" s="13">
        <f>K372/4</f>
        <v>89</v>
      </c>
      <c r="U372" s="12"/>
      <c r="V372" s="12"/>
      <c r="W372" s="113"/>
      <c r="X372" s="114">
        <f>(SUM(F372,G372,H372))/3</f>
        <v>520.6666666666666</v>
      </c>
      <c r="Y372" s="115">
        <f>I372-J372</f>
        <v>356</v>
      </c>
    </row>
    <row r="373" spans="1:25" ht="21">
      <c r="A373" s="14">
        <v>329</v>
      </c>
      <c r="B373" s="14" t="s">
        <v>250</v>
      </c>
      <c r="C373" s="11" t="s">
        <v>99</v>
      </c>
      <c r="D373" s="11" t="s">
        <v>3</v>
      </c>
      <c r="E373" s="13" t="s">
        <v>100</v>
      </c>
      <c r="F373" s="110">
        <v>1348</v>
      </c>
      <c r="G373" s="110">
        <v>1687</v>
      </c>
      <c r="H373" s="110">
        <v>1660</v>
      </c>
      <c r="I373" s="13">
        <v>1499</v>
      </c>
      <c r="J373" s="13">
        <v>347</v>
      </c>
      <c r="K373" s="13">
        <f>I373-J373</f>
        <v>1152</v>
      </c>
      <c r="L373" s="111">
        <v>163.55</v>
      </c>
      <c r="M373" s="13">
        <f>K373*L373</f>
        <v>188409.6</v>
      </c>
      <c r="N373" s="13">
        <f>K373/4</f>
        <v>288</v>
      </c>
      <c r="O373" s="13"/>
      <c r="P373" s="13">
        <f>K373/4</f>
        <v>288</v>
      </c>
      <c r="Q373" s="13"/>
      <c r="R373" s="13">
        <f>K373/4</f>
        <v>288</v>
      </c>
      <c r="S373" s="13"/>
      <c r="T373" s="13">
        <f>K373/4</f>
        <v>288</v>
      </c>
      <c r="U373" s="12"/>
      <c r="V373" s="12"/>
      <c r="W373" s="113"/>
      <c r="X373" s="114">
        <f>(SUM(F373,G373,H373))/3</f>
        <v>1565</v>
      </c>
      <c r="Y373" s="115">
        <f>I373-J373</f>
        <v>1152</v>
      </c>
    </row>
    <row r="374" spans="1:25" ht="21">
      <c r="A374" s="14">
        <v>330</v>
      </c>
      <c r="B374" s="14" t="s">
        <v>251</v>
      </c>
      <c r="C374" s="11" t="s">
        <v>99</v>
      </c>
      <c r="D374" s="11" t="s">
        <v>3</v>
      </c>
      <c r="E374" s="13" t="s">
        <v>100</v>
      </c>
      <c r="F374" s="110">
        <v>2065</v>
      </c>
      <c r="G374" s="110">
        <v>1765</v>
      </c>
      <c r="H374" s="110">
        <v>1325</v>
      </c>
      <c r="I374" s="13">
        <v>1360</v>
      </c>
      <c r="J374" s="13">
        <v>160</v>
      </c>
      <c r="K374" s="13">
        <f>I374-J374</f>
        <v>1200</v>
      </c>
      <c r="L374" s="111">
        <v>180.51</v>
      </c>
      <c r="M374" s="13">
        <f>K374*L374</f>
        <v>216612</v>
      </c>
      <c r="N374" s="13">
        <f>K374/4</f>
        <v>300</v>
      </c>
      <c r="O374" s="13"/>
      <c r="P374" s="13">
        <f>K374/4</f>
        <v>300</v>
      </c>
      <c r="Q374" s="13"/>
      <c r="R374" s="13">
        <f>K374/4</f>
        <v>300</v>
      </c>
      <c r="S374" s="13"/>
      <c r="T374" s="13">
        <f>K374/4</f>
        <v>300</v>
      </c>
      <c r="U374" s="12"/>
      <c r="V374" s="12"/>
      <c r="W374" s="113"/>
      <c r="X374" s="114">
        <f>(SUM(F374,G374,H374))/3</f>
        <v>1718.3333333333333</v>
      </c>
      <c r="Y374" s="115">
        <f>I374-J374</f>
        <v>1200</v>
      </c>
    </row>
    <row r="375" spans="6:24" ht="21">
      <c r="F375" s="272" t="s">
        <v>205</v>
      </c>
      <c r="G375" s="272"/>
      <c r="H375" s="272"/>
      <c r="I375" s="272"/>
      <c r="J375" s="272"/>
      <c r="K375" s="272"/>
      <c r="L375" s="111"/>
      <c r="M375" s="273">
        <v>10807853.024</v>
      </c>
      <c r="N375" s="274"/>
      <c r="O375" s="275"/>
      <c r="P375" s="276"/>
      <c r="Q375" s="276"/>
      <c r="R375" s="276"/>
      <c r="S375" s="276"/>
      <c r="T375" s="276"/>
      <c r="U375" s="276"/>
      <c r="V375" s="177"/>
      <c r="W375" s="178"/>
      <c r="X375" s="178"/>
    </row>
    <row r="376" spans="6:24" ht="21">
      <c r="F376" s="265" t="s">
        <v>222</v>
      </c>
      <c r="G376" s="271"/>
      <c r="H376" s="271"/>
      <c r="I376" s="271"/>
      <c r="J376" s="271"/>
      <c r="K376" s="266"/>
      <c r="L376" s="179"/>
      <c r="M376" s="277">
        <v>66251.04000000001</v>
      </c>
      <c r="N376" s="277"/>
      <c r="O376" s="277"/>
      <c r="P376" s="276"/>
      <c r="Q376" s="276"/>
      <c r="R376" s="276"/>
      <c r="S376" s="276"/>
      <c r="T376" s="276"/>
      <c r="U376" s="276"/>
      <c r="V376" s="177"/>
      <c r="W376" s="178"/>
      <c r="X376" s="178"/>
    </row>
    <row r="377" spans="6:24" ht="21">
      <c r="F377" s="265" t="s">
        <v>223</v>
      </c>
      <c r="G377" s="271"/>
      <c r="H377" s="271"/>
      <c r="I377" s="271"/>
      <c r="J377" s="271"/>
      <c r="K377" s="266"/>
      <c r="L377" s="179"/>
      <c r="M377" s="277">
        <v>1384950.3599999999</v>
      </c>
      <c r="N377" s="277"/>
      <c r="O377" s="277"/>
      <c r="P377" s="276"/>
      <c r="Q377" s="276"/>
      <c r="R377" s="276"/>
      <c r="S377" s="276"/>
      <c r="T377" s="276"/>
      <c r="U377" s="276"/>
      <c r="V377" s="177"/>
      <c r="W377" s="178"/>
      <c r="X377" s="178"/>
    </row>
    <row r="378" spans="6:24" ht="21">
      <c r="F378" s="265" t="s">
        <v>287</v>
      </c>
      <c r="G378" s="271"/>
      <c r="H378" s="271"/>
      <c r="I378" s="271"/>
      <c r="J378" s="271"/>
      <c r="K378" s="266"/>
      <c r="L378" s="179"/>
      <c r="M378" s="277">
        <v>1031093.2400000001</v>
      </c>
      <c r="N378" s="277"/>
      <c r="O378" s="277"/>
      <c r="P378" s="276"/>
      <c r="Q378" s="276"/>
      <c r="R378" s="276"/>
      <c r="S378" s="276"/>
      <c r="T378" s="276"/>
      <c r="U378" s="276"/>
      <c r="V378" s="177"/>
      <c r="W378" s="178"/>
      <c r="X378" s="178"/>
    </row>
    <row r="379" spans="6:24" ht="21">
      <c r="F379" s="265" t="s">
        <v>329</v>
      </c>
      <c r="G379" s="271"/>
      <c r="H379" s="271"/>
      <c r="I379" s="271"/>
      <c r="J379" s="271"/>
      <c r="K379" s="266"/>
      <c r="L379" s="179"/>
      <c r="M379" s="277">
        <v>110600</v>
      </c>
      <c r="N379" s="277"/>
      <c r="O379" s="277"/>
      <c r="P379" s="276"/>
      <c r="Q379" s="276"/>
      <c r="R379" s="276"/>
      <c r="S379" s="276"/>
      <c r="T379" s="276"/>
      <c r="U379" s="276"/>
      <c r="V379" s="177"/>
      <c r="W379" s="178"/>
      <c r="X379" s="178"/>
    </row>
    <row r="380" spans="6:24" ht="21">
      <c r="F380" s="272" t="s">
        <v>512</v>
      </c>
      <c r="G380" s="272"/>
      <c r="H380" s="272"/>
      <c r="I380" s="272"/>
      <c r="J380" s="272"/>
      <c r="K380" s="272"/>
      <c r="L380" s="111"/>
      <c r="M380" s="277">
        <v>13400747.663999999</v>
      </c>
      <c r="N380" s="277"/>
      <c r="O380" s="277"/>
      <c r="P380" s="276"/>
      <c r="Q380" s="276"/>
      <c r="R380" s="276"/>
      <c r="S380" s="276"/>
      <c r="T380" s="276"/>
      <c r="U380" s="276"/>
      <c r="V380" s="177"/>
      <c r="W380" s="178"/>
      <c r="X380" s="178"/>
    </row>
    <row r="381" spans="6:24" ht="21">
      <c r="F381" s="272" t="s">
        <v>206</v>
      </c>
      <c r="G381" s="272"/>
      <c r="H381" s="272"/>
      <c r="I381" s="272"/>
      <c r="J381" s="272"/>
      <c r="K381" s="272"/>
      <c r="L381" s="111" t="s">
        <v>362</v>
      </c>
      <c r="M381" s="278">
        <v>323912</v>
      </c>
      <c r="N381" s="279"/>
      <c r="O381" s="280"/>
      <c r="P381" s="276"/>
      <c r="Q381" s="276"/>
      <c r="R381" s="276"/>
      <c r="S381" s="276"/>
      <c r="T381" s="276"/>
      <c r="U381" s="276"/>
      <c r="V381" s="177"/>
      <c r="W381" s="178"/>
      <c r="X381" s="180"/>
    </row>
    <row r="382" spans="6:24" ht="21">
      <c r="F382" s="272" t="s">
        <v>207</v>
      </c>
      <c r="G382" s="272"/>
      <c r="H382" s="272"/>
      <c r="I382" s="272"/>
      <c r="J382" s="272"/>
      <c r="K382" s="272"/>
      <c r="L382" s="111"/>
      <c r="M382" s="278">
        <v>9933766.024</v>
      </c>
      <c r="N382" s="279"/>
      <c r="O382" s="280"/>
      <c r="P382" s="276"/>
      <c r="Q382" s="276"/>
      <c r="R382" s="276"/>
      <c r="S382" s="276"/>
      <c r="T382" s="276"/>
      <c r="U382" s="276"/>
      <c r="V382" s="177"/>
      <c r="W382" s="178"/>
      <c r="X382" s="180"/>
    </row>
    <row r="383" spans="6:24" ht="21">
      <c r="F383" s="272" t="s">
        <v>208</v>
      </c>
      <c r="G383" s="272"/>
      <c r="H383" s="272"/>
      <c r="I383" s="272"/>
      <c r="J383" s="272"/>
      <c r="K383" s="272"/>
      <c r="L383" s="111"/>
      <c r="M383" s="278">
        <v>550175</v>
      </c>
      <c r="N383" s="279"/>
      <c r="O383" s="280"/>
      <c r="P383" s="276"/>
      <c r="Q383" s="276"/>
      <c r="R383" s="276"/>
      <c r="S383" s="276"/>
      <c r="T383" s="276"/>
      <c r="U383" s="276"/>
      <c r="V383" s="177"/>
      <c r="W383" s="178"/>
      <c r="X383" s="180"/>
    </row>
    <row r="384" spans="6:24" ht="21">
      <c r="F384" s="272" t="s">
        <v>209</v>
      </c>
      <c r="G384" s="272"/>
      <c r="H384" s="272"/>
      <c r="I384" s="272"/>
      <c r="J384" s="272"/>
      <c r="K384" s="272"/>
      <c r="L384" s="111"/>
      <c r="M384" s="278">
        <v>91.91248254339696</v>
      </c>
      <c r="N384" s="279"/>
      <c r="O384" s="280"/>
      <c r="P384" s="276"/>
      <c r="Q384" s="276"/>
      <c r="R384" s="276"/>
      <c r="S384" s="276"/>
      <c r="T384" s="276"/>
      <c r="U384" s="276"/>
      <c r="V384" s="177"/>
      <c r="W384" s="178"/>
      <c r="X384" s="180"/>
    </row>
    <row r="385" spans="6:24" ht="21">
      <c r="F385" s="272" t="s">
        <v>210</v>
      </c>
      <c r="G385" s="272"/>
      <c r="H385" s="272"/>
      <c r="I385" s="272"/>
      <c r="J385" s="272"/>
      <c r="K385" s="272"/>
      <c r="L385" s="111"/>
      <c r="M385" s="277">
        <v>2.9970059666866176</v>
      </c>
      <c r="N385" s="279"/>
      <c r="O385" s="280"/>
      <c r="P385" s="276"/>
      <c r="Q385" s="276"/>
      <c r="R385" s="276"/>
      <c r="S385" s="276"/>
      <c r="T385" s="276"/>
      <c r="U385" s="276"/>
      <c r="V385" s="177"/>
      <c r="W385" s="178"/>
      <c r="X385" s="180"/>
    </row>
    <row r="386" spans="6:24" ht="21">
      <c r="F386" s="272" t="s">
        <v>211</v>
      </c>
      <c r="G386" s="272"/>
      <c r="H386" s="272"/>
      <c r="I386" s="272"/>
      <c r="J386" s="272"/>
      <c r="K386" s="272"/>
      <c r="L386" s="111" t="s">
        <v>326</v>
      </c>
      <c r="M386" s="278">
        <v>5.090511489916427</v>
      </c>
      <c r="N386" s="281"/>
      <c r="O386" s="282"/>
      <c r="P386" s="276"/>
      <c r="Q386" s="276"/>
      <c r="R386" s="276"/>
      <c r="S386" s="276"/>
      <c r="T386" s="276"/>
      <c r="U386" s="276"/>
      <c r="V386" s="177"/>
      <c r="W386" s="178"/>
      <c r="X386" s="180"/>
    </row>
    <row r="387" spans="6:24" ht="21">
      <c r="F387" s="272" t="s">
        <v>288</v>
      </c>
      <c r="G387" s="272"/>
      <c r="H387" s="272"/>
      <c r="I387" s="272"/>
      <c r="J387" s="272"/>
      <c r="K387" s="272"/>
      <c r="L387" s="111" t="s">
        <v>364</v>
      </c>
      <c r="M387" s="283">
        <v>1533716.24</v>
      </c>
      <c r="N387" s="283"/>
      <c r="O387" s="283"/>
      <c r="P387" s="276"/>
      <c r="Q387" s="276"/>
      <c r="R387" s="276"/>
      <c r="S387" s="276"/>
      <c r="T387" s="276"/>
      <c r="U387" s="276"/>
      <c r="V387" s="177"/>
      <c r="W387" s="180"/>
      <c r="X387" s="180"/>
    </row>
    <row r="388" spans="6:24" ht="21">
      <c r="F388" s="272" t="s">
        <v>289</v>
      </c>
      <c r="G388" s="272"/>
      <c r="H388" s="272"/>
      <c r="I388" s="272"/>
      <c r="J388" s="272"/>
      <c r="K388" s="272"/>
      <c r="L388" s="111" t="s">
        <v>365</v>
      </c>
      <c r="M388" s="283">
        <v>1821023.9200000002</v>
      </c>
      <c r="N388" s="283"/>
      <c r="O388" s="283"/>
      <c r="P388" s="276"/>
      <c r="Q388" s="276"/>
      <c r="R388" s="276"/>
      <c r="S388" s="276"/>
      <c r="T388" s="276"/>
      <c r="U388" s="276"/>
      <c r="V388" s="177"/>
      <c r="W388" s="180"/>
      <c r="X388" s="180"/>
    </row>
    <row r="389" spans="6:24" ht="21">
      <c r="F389" s="272" t="s">
        <v>290</v>
      </c>
      <c r="G389" s="272"/>
      <c r="H389" s="272"/>
      <c r="I389" s="272"/>
      <c r="J389" s="272"/>
      <c r="K389" s="272"/>
      <c r="L389" s="111" t="s">
        <v>366</v>
      </c>
      <c r="M389" s="283">
        <v>2180742.16</v>
      </c>
      <c r="N389" s="283"/>
      <c r="O389" s="283"/>
      <c r="P389" s="276"/>
      <c r="Q389" s="276"/>
      <c r="R389" s="276"/>
      <c r="S389" s="276"/>
      <c r="T389" s="276"/>
      <c r="U389" s="276"/>
      <c r="V389" s="177"/>
      <c r="W389" s="180"/>
      <c r="X389" s="180"/>
    </row>
    <row r="390" spans="6:24" ht="21">
      <c r="F390" s="181"/>
      <c r="G390" s="181"/>
      <c r="H390" s="181"/>
      <c r="I390" s="181"/>
      <c r="J390" s="181"/>
      <c r="K390" s="181"/>
      <c r="L390" s="182"/>
      <c r="M390" s="183"/>
      <c r="N390" s="183"/>
      <c r="O390" s="183"/>
      <c r="P390" s="177"/>
      <c r="Q390" s="177"/>
      <c r="R390" s="177"/>
      <c r="S390" s="177"/>
      <c r="T390" s="177"/>
      <c r="U390" s="177"/>
      <c r="V390" s="177"/>
      <c r="W390" s="180"/>
      <c r="X390" s="180"/>
    </row>
    <row r="391" spans="6:24" ht="21">
      <c r="F391" s="181"/>
      <c r="G391" s="181"/>
      <c r="H391" s="181"/>
      <c r="I391" s="181"/>
      <c r="J391" s="181"/>
      <c r="K391" s="181"/>
      <c r="L391" s="182"/>
      <c r="M391" s="183"/>
      <c r="N391" s="183"/>
      <c r="O391" s="183"/>
      <c r="P391" s="177"/>
      <c r="Q391" s="177"/>
      <c r="R391" s="177"/>
      <c r="S391" s="177"/>
      <c r="T391" s="177"/>
      <c r="U391" s="177"/>
      <c r="V391" s="177"/>
      <c r="W391" s="180"/>
      <c r="X391" s="180"/>
    </row>
    <row r="392" spans="6:24" ht="21">
      <c r="F392" s="181"/>
      <c r="G392" s="181"/>
      <c r="H392" s="181"/>
      <c r="I392" s="181"/>
      <c r="J392" s="181"/>
      <c r="K392" s="181"/>
      <c r="L392" s="182"/>
      <c r="M392" s="183"/>
      <c r="N392" s="183"/>
      <c r="O392" s="183"/>
      <c r="P392" s="177"/>
      <c r="Q392" s="177"/>
      <c r="R392" s="177"/>
      <c r="S392" s="177"/>
      <c r="T392" s="177"/>
      <c r="U392" s="177"/>
      <c r="V392" s="177"/>
      <c r="W392" s="180"/>
      <c r="X392" s="180"/>
    </row>
    <row r="393" spans="6:24" ht="21">
      <c r="F393" s="181"/>
      <c r="G393" s="181"/>
      <c r="H393" s="181"/>
      <c r="I393" s="181"/>
      <c r="J393" s="181"/>
      <c r="K393" s="181"/>
      <c r="L393" s="182"/>
      <c r="M393" s="183"/>
      <c r="N393" s="183"/>
      <c r="O393" s="183"/>
      <c r="P393" s="177"/>
      <c r="Q393" s="177"/>
      <c r="R393" s="177"/>
      <c r="S393" s="177"/>
      <c r="T393" s="177"/>
      <c r="U393" s="177"/>
      <c r="V393" s="177"/>
      <c r="W393" s="180"/>
      <c r="X393" s="180"/>
    </row>
    <row r="394" spans="6:24" ht="21">
      <c r="F394" s="181"/>
      <c r="G394" s="181"/>
      <c r="H394" s="181"/>
      <c r="I394" s="181"/>
      <c r="J394" s="181"/>
      <c r="K394" s="181"/>
      <c r="L394" s="182"/>
      <c r="M394" s="183"/>
      <c r="N394" s="183"/>
      <c r="O394" s="183"/>
      <c r="P394" s="177"/>
      <c r="Q394" s="177"/>
      <c r="R394" s="177"/>
      <c r="S394" s="177"/>
      <c r="T394" s="177"/>
      <c r="U394" s="177"/>
      <c r="V394" s="177"/>
      <c r="W394" s="180"/>
      <c r="X394" s="180"/>
    </row>
    <row r="395" spans="6:24" ht="21">
      <c r="F395" s="181"/>
      <c r="G395" s="181"/>
      <c r="H395" s="181"/>
      <c r="I395" s="181"/>
      <c r="J395" s="181"/>
      <c r="K395" s="181"/>
      <c r="L395" s="182"/>
      <c r="M395" s="183"/>
      <c r="N395" s="183"/>
      <c r="O395" s="183"/>
      <c r="P395" s="177"/>
      <c r="Q395" s="177"/>
      <c r="R395" s="177"/>
      <c r="S395" s="177"/>
      <c r="T395" s="177"/>
      <c r="U395" s="177"/>
      <c r="V395" s="177"/>
      <c r="W395" s="180"/>
      <c r="X395" s="180"/>
    </row>
    <row r="396" spans="6:24" ht="21">
      <c r="F396" s="181"/>
      <c r="G396" s="181"/>
      <c r="H396" s="181"/>
      <c r="I396" s="181"/>
      <c r="J396" s="181"/>
      <c r="K396" s="181"/>
      <c r="L396" s="182"/>
      <c r="M396" s="183"/>
      <c r="N396" s="183"/>
      <c r="O396" s="183"/>
      <c r="P396" s="177"/>
      <c r="Q396" s="177"/>
      <c r="R396" s="177"/>
      <c r="S396" s="177"/>
      <c r="T396" s="177"/>
      <c r="U396" s="177"/>
      <c r="V396" s="177"/>
      <c r="W396" s="180"/>
      <c r="X396" s="180"/>
    </row>
    <row r="397" spans="6:24" ht="21">
      <c r="F397" s="181"/>
      <c r="G397" s="181"/>
      <c r="H397" s="181"/>
      <c r="I397" s="181"/>
      <c r="J397" s="181"/>
      <c r="K397" s="181"/>
      <c r="L397" s="182"/>
      <c r="M397" s="183"/>
      <c r="N397" s="183"/>
      <c r="O397" s="183"/>
      <c r="P397" s="177"/>
      <c r="Q397" s="177"/>
      <c r="R397" s="177"/>
      <c r="S397" s="177"/>
      <c r="T397" s="177"/>
      <c r="U397" s="177"/>
      <c r="V397" s="177"/>
      <c r="W397" s="180"/>
      <c r="X397" s="180"/>
    </row>
    <row r="398" spans="6:24" ht="21">
      <c r="F398" s="181"/>
      <c r="G398" s="181"/>
      <c r="H398" s="181"/>
      <c r="I398" s="181"/>
      <c r="J398" s="181"/>
      <c r="K398" s="181"/>
      <c r="L398" s="182"/>
      <c r="M398" s="183"/>
      <c r="N398" s="183"/>
      <c r="O398" s="183"/>
      <c r="P398" s="177"/>
      <c r="Q398" s="177"/>
      <c r="R398" s="177"/>
      <c r="S398" s="177"/>
      <c r="T398" s="177"/>
      <c r="U398" s="177"/>
      <c r="V398" s="177"/>
      <c r="W398" s="180"/>
      <c r="X398" s="180"/>
    </row>
    <row r="399" spans="6:24" ht="21">
      <c r="F399" s="181"/>
      <c r="G399" s="181"/>
      <c r="H399" s="181"/>
      <c r="I399" s="181"/>
      <c r="J399" s="181"/>
      <c r="K399" s="181"/>
      <c r="L399" s="182"/>
      <c r="M399" s="183"/>
      <c r="N399" s="183"/>
      <c r="O399" s="183"/>
      <c r="P399" s="177"/>
      <c r="Q399" s="177"/>
      <c r="R399" s="177"/>
      <c r="S399" s="177"/>
      <c r="T399" s="177"/>
      <c r="U399" s="177"/>
      <c r="V399" s="177"/>
      <c r="W399" s="180"/>
      <c r="X399" s="180"/>
    </row>
    <row r="400" spans="6:24" ht="21">
      <c r="F400" s="181"/>
      <c r="G400" s="181"/>
      <c r="H400" s="181"/>
      <c r="I400" s="181"/>
      <c r="J400" s="181"/>
      <c r="K400" s="181"/>
      <c r="L400" s="182"/>
      <c r="M400" s="183"/>
      <c r="N400" s="183"/>
      <c r="O400" s="183"/>
      <c r="P400" s="177"/>
      <c r="Q400" s="177"/>
      <c r="R400" s="177"/>
      <c r="S400" s="177"/>
      <c r="T400" s="177"/>
      <c r="U400" s="177"/>
      <c r="V400" s="177"/>
      <c r="W400" s="180"/>
      <c r="X400" s="180"/>
    </row>
    <row r="401" spans="6:24" ht="21">
      <c r="F401" s="181"/>
      <c r="G401" s="181"/>
      <c r="H401" s="181"/>
      <c r="I401" s="181"/>
      <c r="J401" s="181"/>
      <c r="K401" s="181"/>
      <c r="L401" s="182"/>
      <c r="M401" s="183"/>
      <c r="N401" s="183"/>
      <c r="O401" s="183"/>
      <c r="P401" s="177"/>
      <c r="Q401" s="177"/>
      <c r="R401" s="177"/>
      <c r="S401" s="177"/>
      <c r="T401" s="177"/>
      <c r="U401" s="177"/>
      <c r="V401" s="177"/>
      <c r="W401" s="180"/>
      <c r="X401" s="180"/>
    </row>
    <row r="402" spans="1:21" s="60" customFormat="1" ht="21">
      <c r="A402" s="57"/>
      <c r="B402" s="57" t="s">
        <v>500</v>
      </c>
      <c r="C402" s="58"/>
      <c r="D402" s="58"/>
      <c r="E402" s="59"/>
      <c r="G402" s="57" t="s">
        <v>501</v>
      </c>
      <c r="H402" s="57"/>
      <c r="I402" s="57"/>
      <c r="J402" s="57"/>
      <c r="K402" s="61"/>
      <c r="L402" s="58"/>
      <c r="M402" s="57"/>
      <c r="N402" s="57" t="s">
        <v>502</v>
      </c>
      <c r="O402" s="57"/>
      <c r="P402" s="57"/>
      <c r="Q402" s="57"/>
      <c r="R402" s="57"/>
      <c r="U402" s="57"/>
    </row>
    <row r="403" spans="1:21" s="60" customFormat="1" ht="21">
      <c r="A403" s="57"/>
      <c r="B403" s="57" t="s">
        <v>503</v>
      </c>
      <c r="C403" s="58"/>
      <c r="D403" s="58"/>
      <c r="E403" s="57"/>
      <c r="G403" s="57" t="s">
        <v>504</v>
      </c>
      <c r="H403" s="58"/>
      <c r="I403" s="58"/>
      <c r="J403" s="57"/>
      <c r="K403" s="61"/>
      <c r="L403" s="58"/>
      <c r="M403" s="62"/>
      <c r="N403" s="62" t="s">
        <v>505</v>
      </c>
      <c r="O403" s="62"/>
      <c r="P403" s="62"/>
      <c r="Q403" s="62"/>
      <c r="R403" s="62"/>
      <c r="U403" s="58"/>
    </row>
    <row r="404" spans="1:21" s="60" customFormat="1" ht="21">
      <c r="A404" s="57"/>
      <c r="B404" s="57" t="s">
        <v>506</v>
      </c>
      <c r="C404" s="58"/>
      <c r="D404" s="58"/>
      <c r="E404" s="57"/>
      <c r="G404" s="57" t="s">
        <v>507</v>
      </c>
      <c r="H404" s="58"/>
      <c r="I404" s="58"/>
      <c r="J404" s="57"/>
      <c r="K404" s="61"/>
      <c r="L404" s="58"/>
      <c r="M404" s="57"/>
      <c r="N404" s="57" t="s">
        <v>508</v>
      </c>
      <c r="O404" s="58"/>
      <c r="P404" s="58"/>
      <c r="Q404" s="57"/>
      <c r="R404" s="57"/>
      <c r="U404" s="58"/>
    </row>
    <row r="405" spans="1:21" s="60" customFormat="1" ht="21">
      <c r="A405" s="57"/>
      <c r="B405" s="57" t="s">
        <v>511</v>
      </c>
      <c r="C405" s="58"/>
      <c r="D405" s="58"/>
      <c r="E405" s="59"/>
      <c r="G405" s="57" t="s">
        <v>509</v>
      </c>
      <c r="H405" s="58"/>
      <c r="I405" s="58"/>
      <c r="J405" s="57"/>
      <c r="K405" s="61"/>
      <c r="L405" s="58"/>
      <c r="M405" s="57"/>
      <c r="N405" s="57" t="s">
        <v>510</v>
      </c>
      <c r="O405" s="58"/>
      <c r="P405" s="58"/>
      <c r="Q405" s="57"/>
      <c r="R405" s="57"/>
      <c r="U405" s="58"/>
    </row>
    <row r="406" spans="6:8" ht="21">
      <c r="F406" s="184"/>
      <c r="G406" s="184"/>
      <c r="H406" s="184"/>
    </row>
    <row r="407" spans="6:8" ht="21">
      <c r="F407" s="184"/>
      <c r="G407" s="184"/>
      <c r="H407" s="184"/>
    </row>
    <row r="408" spans="6:8" ht="21">
      <c r="F408" s="184"/>
      <c r="G408" s="184"/>
      <c r="H408" s="184"/>
    </row>
    <row r="409" spans="6:8" ht="21">
      <c r="F409" s="184"/>
      <c r="G409" s="184"/>
      <c r="H409" s="184"/>
    </row>
    <row r="410" spans="6:8" ht="21">
      <c r="F410" s="184"/>
      <c r="G410" s="184"/>
      <c r="H410" s="184"/>
    </row>
    <row r="411" spans="6:8" ht="21">
      <c r="F411" s="184"/>
      <c r="G411" s="184"/>
      <c r="H411" s="184"/>
    </row>
    <row r="412" spans="6:8" ht="21">
      <c r="F412" s="184"/>
      <c r="G412" s="184"/>
      <c r="H412" s="184"/>
    </row>
    <row r="413" spans="6:8" ht="21">
      <c r="F413" s="184"/>
      <c r="G413" s="184"/>
      <c r="H413" s="184"/>
    </row>
    <row r="414" spans="6:8" ht="21">
      <c r="F414" s="184"/>
      <c r="G414" s="184"/>
      <c r="H414" s="184"/>
    </row>
    <row r="415" spans="6:8" ht="21">
      <c r="F415" s="184"/>
      <c r="G415" s="184"/>
      <c r="H415" s="184"/>
    </row>
    <row r="416" spans="6:8" ht="21">
      <c r="F416" s="184"/>
      <c r="G416" s="184"/>
      <c r="H416" s="184"/>
    </row>
    <row r="417" spans="6:8" ht="21">
      <c r="F417" s="184"/>
      <c r="G417" s="184"/>
      <c r="H417" s="184"/>
    </row>
    <row r="418" spans="6:8" ht="21">
      <c r="F418" s="184"/>
      <c r="G418" s="184"/>
      <c r="H418" s="184"/>
    </row>
    <row r="419" spans="6:8" ht="21">
      <c r="F419" s="184"/>
      <c r="G419" s="184"/>
      <c r="H419" s="184"/>
    </row>
    <row r="420" spans="6:8" ht="21">
      <c r="F420" s="184"/>
      <c r="G420" s="184"/>
      <c r="H420" s="184"/>
    </row>
    <row r="421" spans="6:8" ht="21">
      <c r="F421" s="184"/>
      <c r="G421" s="184"/>
      <c r="H421" s="184"/>
    </row>
    <row r="422" spans="6:8" ht="21">
      <c r="F422" s="184"/>
      <c r="G422" s="184"/>
      <c r="H422" s="184"/>
    </row>
    <row r="423" spans="6:8" ht="21">
      <c r="F423" s="184"/>
      <c r="G423" s="184"/>
      <c r="H423" s="184"/>
    </row>
    <row r="424" spans="6:8" ht="21">
      <c r="F424" s="184"/>
      <c r="G424" s="184"/>
      <c r="H424" s="184"/>
    </row>
    <row r="425" spans="6:8" ht="21">
      <c r="F425" s="184"/>
      <c r="G425" s="184"/>
      <c r="H425" s="184"/>
    </row>
    <row r="426" spans="6:8" ht="21">
      <c r="F426" s="184"/>
      <c r="G426" s="184"/>
      <c r="H426" s="184"/>
    </row>
    <row r="427" spans="6:8" ht="21">
      <c r="F427" s="184"/>
      <c r="G427" s="184"/>
      <c r="H427" s="184"/>
    </row>
    <row r="428" spans="6:8" ht="21">
      <c r="F428" s="184"/>
      <c r="G428" s="184"/>
      <c r="H428" s="184"/>
    </row>
    <row r="429" spans="6:8" ht="21">
      <c r="F429" s="184"/>
      <c r="G429" s="184"/>
      <c r="H429" s="184"/>
    </row>
    <row r="430" spans="6:8" ht="21">
      <c r="F430" s="184"/>
      <c r="G430" s="184"/>
      <c r="H430" s="184"/>
    </row>
    <row r="431" spans="6:8" ht="21">
      <c r="F431" s="184"/>
      <c r="G431" s="184"/>
      <c r="H431" s="184"/>
    </row>
    <row r="432" spans="6:8" ht="21">
      <c r="F432" s="184"/>
      <c r="G432" s="184"/>
      <c r="H432" s="184"/>
    </row>
    <row r="433" spans="6:8" ht="21">
      <c r="F433" s="184"/>
      <c r="G433" s="184"/>
      <c r="H433" s="184"/>
    </row>
    <row r="434" spans="6:8" ht="21">
      <c r="F434" s="184"/>
      <c r="G434" s="184"/>
      <c r="H434" s="184"/>
    </row>
    <row r="435" spans="6:8" ht="21">
      <c r="F435" s="184"/>
      <c r="G435" s="184"/>
      <c r="H435" s="184"/>
    </row>
    <row r="436" spans="6:8" ht="21">
      <c r="F436" s="184"/>
      <c r="G436" s="184"/>
      <c r="H436" s="184"/>
    </row>
    <row r="437" spans="6:8" ht="21">
      <c r="F437" s="184"/>
      <c r="G437" s="184"/>
      <c r="H437" s="184"/>
    </row>
  </sheetData>
  <sheetProtection/>
  <mergeCells count="59">
    <mergeCell ref="F389:K389"/>
    <mergeCell ref="M389:O389"/>
    <mergeCell ref="P389:U389"/>
    <mergeCell ref="F387:K387"/>
    <mergeCell ref="M387:O387"/>
    <mergeCell ref="P387:U387"/>
    <mergeCell ref="F388:K388"/>
    <mergeCell ref="M388:O388"/>
    <mergeCell ref="P388:U388"/>
    <mergeCell ref="F385:K385"/>
    <mergeCell ref="M385:O385"/>
    <mergeCell ref="P385:U385"/>
    <mergeCell ref="F386:K386"/>
    <mergeCell ref="M386:O386"/>
    <mergeCell ref="P386:U386"/>
    <mergeCell ref="F383:K383"/>
    <mergeCell ref="M383:O383"/>
    <mergeCell ref="P383:U383"/>
    <mergeCell ref="F384:K384"/>
    <mergeCell ref="M384:O384"/>
    <mergeCell ref="P384:U384"/>
    <mergeCell ref="F381:K381"/>
    <mergeCell ref="M381:O381"/>
    <mergeCell ref="P381:U381"/>
    <mergeCell ref="F382:K382"/>
    <mergeCell ref="M382:O382"/>
    <mergeCell ref="P382:U382"/>
    <mergeCell ref="F379:K379"/>
    <mergeCell ref="M379:O379"/>
    <mergeCell ref="P379:U379"/>
    <mergeCell ref="F380:K380"/>
    <mergeCell ref="M380:O380"/>
    <mergeCell ref="P380:U380"/>
    <mergeCell ref="F377:K377"/>
    <mergeCell ref="M377:O377"/>
    <mergeCell ref="P377:U377"/>
    <mergeCell ref="F378:K378"/>
    <mergeCell ref="M378:O378"/>
    <mergeCell ref="P378:U378"/>
    <mergeCell ref="F375:K375"/>
    <mergeCell ref="M375:O375"/>
    <mergeCell ref="P375:U375"/>
    <mergeCell ref="F376:K376"/>
    <mergeCell ref="M376:O376"/>
    <mergeCell ref="P376:U376"/>
    <mergeCell ref="B1:W1"/>
    <mergeCell ref="I2:J2"/>
    <mergeCell ref="N2:U2"/>
    <mergeCell ref="K2:K3"/>
    <mergeCell ref="B2:B3"/>
    <mergeCell ref="F2:H2"/>
    <mergeCell ref="C2:C3"/>
    <mergeCell ref="E2:E3"/>
    <mergeCell ref="X2:X3"/>
    <mergeCell ref="D2:D3"/>
    <mergeCell ref="L2:L3"/>
    <mergeCell ref="M2:M3"/>
    <mergeCell ref="V2:W2"/>
    <mergeCell ref="A2:A3"/>
  </mergeCells>
  <printOptions/>
  <pageMargins left="0.5905511811023623" right="0" top="0.3937007874015748" bottom="0.1968503937007874" header="0.5118110236220472" footer="0.5118110236220472"/>
  <pageSetup horizontalDpi="180" verticalDpi="180" orientation="landscape" paperSize="9" scale="93" r:id="rId3"/>
  <rowBreaks count="1" manualBreakCount="1">
    <brk id="444" max="255" man="1"/>
  </rowBreaks>
  <legacyDrawing r:id="rId2"/>
</worksheet>
</file>

<file path=xl/worksheets/sheet2.xml><?xml version="1.0" encoding="utf-8"?>
<worksheet xmlns="http://schemas.openxmlformats.org/spreadsheetml/2006/main" xmlns:r="http://schemas.openxmlformats.org/officeDocument/2006/relationships">
  <dimension ref="A1:Y471"/>
  <sheetViews>
    <sheetView zoomScalePageLayoutView="0" workbookViewId="0" topLeftCell="A1">
      <selection activeCell="T6" sqref="T6"/>
    </sheetView>
  </sheetViews>
  <sheetFormatPr defaultColWidth="9.140625" defaultRowHeight="12.75"/>
  <cols>
    <col min="1" max="1" width="3.57421875" style="14" bestFit="1" customWidth="1"/>
    <col min="2" max="2" width="20.8515625" style="102" customWidth="1"/>
    <col min="3" max="3" width="9.8515625" style="102" bestFit="1" customWidth="1"/>
    <col min="4" max="4" width="9.00390625" style="102" bestFit="1" customWidth="1"/>
    <col min="5" max="7" width="7.140625" style="221" customWidth="1"/>
    <col min="8" max="8" width="7.140625" style="186" customWidth="1"/>
    <col min="9" max="9" width="7.140625" style="222" customWidth="1"/>
    <col min="10" max="10" width="10.140625" style="217" bestFit="1" customWidth="1"/>
    <col min="11" max="11" width="9.140625" style="104" bestFit="1" customWidth="1"/>
    <col min="12" max="12" width="13.421875" style="102" bestFit="1" customWidth="1"/>
    <col min="13" max="20" width="5.8515625" style="102" customWidth="1"/>
    <col min="21" max="21" width="6.140625" style="186" bestFit="1" customWidth="1"/>
    <col min="22" max="22" width="4.8515625" style="103" bestFit="1" customWidth="1"/>
    <col min="23" max="23" width="13.28125" style="102" bestFit="1" customWidth="1"/>
    <col min="24" max="24" width="10.140625" style="189" bestFit="1" customWidth="1"/>
    <col min="25" max="16384" width="9.140625" style="102" customWidth="1"/>
  </cols>
  <sheetData>
    <row r="1" spans="1:23" ht="21">
      <c r="A1" s="264" t="s">
        <v>606</v>
      </c>
      <c r="B1" s="264"/>
      <c r="C1" s="264"/>
      <c r="D1" s="264"/>
      <c r="E1" s="264"/>
      <c r="F1" s="264"/>
      <c r="G1" s="264"/>
      <c r="H1" s="264"/>
      <c r="I1" s="264"/>
      <c r="J1" s="264"/>
      <c r="K1" s="264"/>
      <c r="L1" s="264"/>
      <c r="M1" s="264"/>
      <c r="N1" s="264"/>
      <c r="O1" s="264"/>
      <c r="P1" s="264"/>
      <c r="Q1" s="264"/>
      <c r="R1" s="264"/>
      <c r="S1" s="264"/>
      <c r="T1" s="264"/>
      <c r="U1" s="264"/>
      <c r="V1" s="264"/>
      <c r="W1" s="188"/>
    </row>
    <row r="2" spans="1:24" ht="21">
      <c r="A2" s="295" t="s">
        <v>191</v>
      </c>
      <c r="B2" s="291" t="s">
        <v>516</v>
      </c>
      <c r="C2" s="260" t="s">
        <v>607</v>
      </c>
      <c r="D2" s="292" t="s">
        <v>1</v>
      </c>
      <c r="E2" s="284" t="s">
        <v>608</v>
      </c>
      <c r="F2" s="281"/>
      <c r="G2" s="282"/>
      <c r="H2" s="284" t="s">
        <v>4</v>
      </c>
      <c r="I2" s="282"/>
      <c r="J2" s="293" t="s">
        <v>517</v>
      </c>
      <c r="K2" s="294" t="s">
        <v>2</v>
      </c>
      <c r="L2" s="261" t="s">
        <v>11</v>
      </c>
      <c r="M2" s="284" t="s">
        <v>5</v>
      </c>
      <c r="N2" s="281"/>
      <c r="O2" s="281"/>
      <c r="P2" s="281"/>
      <c r="Q2" s="281"/>
      <c r="R2" s="281"/>
      <c r="S2" s="281"/>
      <c r="T2" s="282"/>
      <c r="U2" s="262" t="s">
        <v>7</v>
      </c>
      <c r="V2" s="263"/>
      <c r="W2" s="259" t="s">
        <v>183</v>
      </c>
      <c r="X2" s="189" t="s">
        <v>517</v>
      </c>
    </row>
    <row r="3" spans="1:23" ht="21">
      <c r="A3" s="260"/>
      <c r="B3" s="291"/>
      <c r="C3" s="260"/>
      <c r="D3" s="292"/>
      <c r="E3" s="106">
        <v>2559</v>
      </c>
      <c r="F3" s="106">
        <v>2560</v>
      </c>
      <c r="G3" s="106">
        <v>2561</v>
      </c>
      <c r="H3" s="12">
        <v>2562</v>
      </c>
      <c r="I3" s="11" t="s">
        <v>13</v>
      </c>
      <c r="J3" s="293"/>
      <c r="K3" s="294"/>
      <c r="L3" s="261"/>
      <c r="M3" s="11" t="s">
        <v>6</v>
      </c>
      <c r="N3" s="11" t="s">
        <v>7</v>
      </c>
      <c r="O3" s="11" t="s">
        <v>8</v>
      </c>
      <c r="P3" s="11" t="s">
        <v>7</v>
      </c>
      <c r="Q3" s="11" t="s">
        <v>9</v>
      </c>
      <c r="R3" s="11" t="s">
        <v>7</v>
      </c>
      <c r="S3" s="11" t="s">
        <v>10</v>
      </c>
      <c r="T3" s="11" t="s">
        <v>7</v>
      </c>
      <c r="U3" s="107" t="s">
        <v>313</v>
      </c>
      <c r="V3" s="105" t="s">
        <v>314</v>
      </c>
      <c r="W3" s="259"/>
    </row>
    <row r="4" spans="1:24" ht="21">
      <c r="A4" s="14">
        <v>1</v>
      </c>
      <c r="B4" s="190" t="s">
        <v>609</v>
      </c>
      <c r="C4" s="11" t="s">
        <v>610</v>
      </c>
      <c r="D4" s="11" t="s">
        <v>192</v>
      </c>
      <c r="E4" s="106">
        <v>50</v>
      </c>
      <c r="F4" s="106">
        <v>70</v>
      </c>
      <c r="G4" s="12">
        <v>125</v>
      </c>
      <c r="H4" s="12">
        <v>100</v>
      </c>
      <c r="I4" s="11">
        <v>20</v>
      </c>
      <c r="J4" s="12">
        <v>80</v>
      </c>
      <c r="K4" s="191">
        <v>30</v>
      </c>
      <c r="L4" s="192">
        <f aca="true" t="shared" si="0" ref="L4:L75">J4*K4</f>
        <v>2400</v>
      </c>
      <c r="M4" s="12">
        <v>20</v>
      </c>
      <c r="N4" s="11"/>
      <c r="O4" s="12">
        <v>20</v>
      </c>
      <c r="P4" s="11"/>
      <c r="Q4" s="12">
        <v>20</v>
      </c>
      <c r="R4" s="11"/>
      <c r="S4" s="12">
        <v>20</v>
      </c>
      <c r="T4" s="11"/>
      <c r="U4" s="12"/>
      <c r="V4" s="113"/>
      <c r="W4" s="114">
        <f>(SUM(E4,F4,G4))/3</f>
        <v>81.66666666666667</v>
      </c>
      <c r="X4" s="193">
        <f aca="true" t="shared" si="1" ref="X4:X67">H4-I4</f>
        <v>80</v>
      </c>
    </row>
    <row r="5" spans="1:24" ht="21">
      <c r="A5" s="14">
        <v>2</v>
      </c>
      <c r="B5" s="190" t="s">
        <v>609</v>
      </c>
      <c r="C5" s="11" t="s">
        <v>611</v>
      </c>
      <c r="D5" s="11" t="s">
        <v>192</v>
      </c>
      <c r="E5" s="106">
        <v>55</v>
      </c>
      <c r="F5" s="106">
        <v>55</v>
      </c>
      <c r="G5" s="12">
        <v>75</v>
      </c>
      <c r="H5" s="12">
        <v>100</v>
      </c>
      <c r="I5" s="11">
        <v>0</v>
      </c>
      <c r="J5" s="12">
        <v>100</v>
      </c>
      <c r="K5" s="191">
        <v>33.69</v>
      </c>
      <c r="L5" s="192">
        <f t="shared" si="0"/>
        <v>3369</v>
      </c>
      <c r="M5" s="12">
        <v>25</v>
      </c>
      <c r="N5" s="11"/>
      <c r="O5" s="12">
        <v>25</v>
      </c>
      <c r="P5" s="11"/>
      <c r="Q5" s="12">
        <v>25</v>
      </c>
      <c r="R5" s="11"/>
      <c r="S5" s="12">
        <v>25</v>
      </c>
      <c r="T5" s="11"/>
      <c r="U5" s="12"/>
      <c r="V5" s="113"/>
      <c r="W5" s="114">
        <f aca="true" t="shared" si="2" ref="W5:W76">(SUM(E5,F5,G5))/3</f>
        <v>61.666666666666664</v>
      </c>
      <c r="X5" s="193">
        <f t="shared" si="1"/>
        <v>100</v>
      </c>
    </row>
    <row r="6" spans="1:24" ht="21">
      <c r="A6" s="14">
        <v>3</v>
      </c>
      <c r="B6" s="190" t="s">
        <v>609</v>
      </c>
      <c r="C6" s="11" t="s">
        <v>612</v>
      </c>
      <c r="D6" s="11" t="s">
        <v>192</v>
      </c>
      <c r="E6" s="106">
        <v>75</v>
      </c>
      <c r="F6" s="106">
        <v>75</v>
      </c>
      <c r="G6" s="12">
        <v>125</v>
      </c>
      <c r="H6" s="12">
        <v>150</v>
      </c>
      <c r="I6" s="11">
        <v>6</v>
      </c>
      <c r="J6" s="12">
        <v>144</v>
      </c>
      <c r="K6" s="191">
        <v>33.78</v>
      </c>
      <c r="L6" s="192">
        <f t="shared" si="0"/>
        <v>4864.32</v>
      </c>
      <c r="M6" s="12">
        <v>40</v>
      </c>
      <c r="N6" s="11"/>
      <c r="O6" s="12">
        <v>40</v>
      </c>
      <c r="P6" s="11"/>
      <c r="Q6" s="12">
        <v>40</v>
      </c>
      <c r="R6" s="11"/>
      <c r="S6" s="12">
        <v>24</v>
      </c>
      <c r="T6" s="11"/>
      <c r="U6" s="12"/>
      <c r="V6" s="113"/>
      <c r="W6" s="114">
        <f t="shared" si="2"/>
        <v>91.66666666666667</v>
      </c>
      <c r="X6" s="193">
        <f t="shared" si="1"/>
        <v>144</v>
      </c>
    </row>
    <row r="7" spans="1:24" ht="21">
      <c r="A7" s="14">
        <v>4</v>
      </c>
      <c r="B7" s="190" t="s">
        <v>609</v>
      </c>
      <c r="C7" s="11" t="s">
        <v>613</v>
      </c>
      <c r="D7" s="11" t="s">
        <v>192</v>
      </c>
      <c r="E7" s="106">
        <v>20</v>
      </c>
      <c r="F7" s="106">
        <v>38</v>
      </c>
      <c r="G7" s="12">
        <v>60</v>
      </c>
      <c r="H7" s="12">
        <v>50</v>
      </c>
      <c r="I7" s="11">
        <v>16</v>
      </c>
      <c r="J7" s="12">
        <v>34</v>
      </c>
      <c r="K7" s="191">
        <v>33.42</v>
      </c>
      <c r="L7" s="192">
        <f t="shared" si="0"/>
        <v>1136.28</v>
      </c>
      <c r="M7" s="12">
        <v>14</v>
      </c>
      <c r="N7" s="11"/>
      <c r="O7" s="12">
        <v>10</v>
      </c>
      <c r="P7" s="11"/>
      <c r="Q7" s="12">
        <v>10</v>
      </c>
      <c r="R7" s="11"/>
      <c r="S7" s="12">
        <v>10</v>
      </c>
      <c r="T7" s="11"/>
      <c r="U7" s="12"/>
      <c r="V7" s="113"/>
      <c r="W7" s="114">
        <f t="shared" si="2"/>
        <v>39.333333333333336</v>
      </c>
      <c r="X7" s="193">
        <f t="shared" si="1"/>
        <v>34</v>
      </c>
    </row>
    <row r="8" spans="1:24" ht="21">
      <c r="A8" s="14">
        <v>5</v>
      </c>
      <c r="B8" s="14" t="s">
        <v>614</v>
      </c>
      <c r="C8" s="11" t="s">
        <v>615</v>
      </c>
      <c r="D8" s="11" t="s">
        <v>616</v>
      </c>
      <c r="E8" s="106">
        <v>12</v>
      </c>
      <c r="F8" s="106">
        <v>8</v>
      </c>
      <c r="G8" s="12" t="s">
        <v>617</v>
      </c>
      <c r="H8" s="12">
        <v>15</v>
      </c>
      <c r="I8" s="11">
        <v>1</v>
      </c>
      <c r="J8" s="12">
        <v>14</v>
      </c>
      <c r="K8" s="191">
        <v>142.31</v>
      </c>
      <c r="L8" s="192">
        <f t="shared" si="0"/>
        <v>1992.3400000000001</v>
      </c>
      <c r="M8" s="12">
        <v>7</v>
      </c>
      <c r="N8" s="11"/>
      <c r="O8" s="12">
        <v>7</v>
      </c>
      <c r="P8" s="11"/>
      <c r="Q8" s="12">
        <v>0</v>
      </c>
      <c r="R8" s="11"/>
      <c r="S8" s="12">
        <v>0</v>
      </c>
      <c r="T8" s="11"/>
      <c r="U8" s="12"/>
      <c r="V8" s="113"/>
      <c r="W8" s="114">
        <f t="shared" si="2"/>
        <v>6.666666666666667</v>
      </c>
      <c r="X8" s="193">
        <f t="shared" si="1"/>
        <v>14</v>
      </c>
    </row>
    <row r="9" spans="1:24" ht="21">
      <c r="A9" s="14">
        <v>6</v>
      </c>
      <c r="B9" s="190" t="s">
        <v>618</v>
      </c>
      <c r="C9" s="11" t="s">
        <v>619</v>
      </c>
      <c r="D9" s="11" t="s">
        <v>620</v>
      </c>
      <c r="E9" s="106">
        <v>10</v>
      </c>
      <c r="F9" s="106">
        <v>10</v>
      </c>
      <c r="G9" s="12">
        <v>10</v>
      </c>
      <c r="H9" s="12">
        <v>10</v>
      </c>
      <c r="I9" s="11">
        <v>5</v>
      </c>
      <c r="J9" s="12">
        <v>5</v>
      </c>
      <c r="K9" s="191">
        <v>599.2</v>
      </c>
      <c r="L9" s="192">
        <f t="shared" si="0"/>
        <v>2996</v>
      </c>
      <c r="M9" s="12">
        <v>5</v>
      </c>
      <c r="N9" s="11"/>
      <c r="O9" s="12">
        <v>0</v>
      </c>
      <c r="P9" s="11"/>
      <c r="Q9" s="12">
        <v>0</v>
      </c>
      <c r="R9" s="11"/>
      <c r="S9" s="12">
        <v>0</v>
      </c>
      <c r="T9" s="11"/>
      <c r="U9" s="12"/>
      <c r="V9" s="113"/>
      <c r="W9" s="114">
        <f t="shared" si="2"/>
        <v>10</v>
      </c>
      <c r="X9" s="193">
        <f t="shared" si="1"/>
        <v>5</v>
      </c>
    </row>
    <row r="10" spans="1:24" ht="21">
      <c r="A10" s="14">
        <v>7</v>
      </c>
      <c r="B10" s="190" t="s">
        <v>618</v>
      </c>
      <c r="C10" s="11" t="s">
        <v>621</v>
      </c>
      <c r="D10" s="11" t="s">
        <v>620</v>
      </c>
      <c r="E10" s="106">
        <v>31</v>
      </c>
      <c r="F10" s="106">
        <v>44</v>
      </c>
      <c r="G10" s="12">
        <v>50</v>
      </c>
      <c r="H10" s="12">
        <v>50</v>
      </c>
      <c r="I10" s="11">
        <v>7</v>
      </c>
      <c r="J10" s="12">
        <v>43</v>
      </c>
      <c r="K10" s="191">
        <v>599.2</v>
      </c>
      <c r="L10" s="192">
        <f t="shared" si="0"/>
        <v>25765.600000000002</v>
      </c>
      <c r="M10" s="12">
        <v>13</v>
      </c>
      <c r="N10" s="11"/>
      <c r="O10" s="12">
        <v>10</v>
      </c>
      <c r="P10" s="11"/>
      <c r="Q10" s="12">
        <v>10</v>
      </c>
      <c r="R10" s="11"/>
      <c r="S10" s="12">
        <v>10</v>
      </c>
      <c r="T10" s="11"/>
      <c r="U10" s="12"/>
      <c r="V10" s="113"/>
      <c r="W10" s="114">
        <f t="shared" si="2"/>
        <v>41.666666666666664</v>
      </c>
      <c r="X10" s="193">
        <f t="shared" si="1"/>
        <v>43</v>
      </c>
    </row>
    <row r="11" spans="1:24" ht="21">
      <c r="A11" s="14">
        <v>8</v>
      </c>
      <c r="B11" s="190" t="s">
        <v>618</v>
      </c>
      <c r="C11" s="11" t="s">
        <v>622</v>
      </c>
      <c r="D11" s="11" t="s">
        <v>620</v>
      </c>
      <c r="E11" s="106">
        <v>2</v>
      </c>
      <c r="F11" s="106">
        <v>8</v>
      </c>
      <c r="G11" s="12">
        <v>16</v>
      </c>
      <c r="H11" s="12">
        <v>16</v>
      </c>
      <c r="I11" s="11">
        <v>1</v>
      </c>
      <c r="J11" s="12">
        <v>15</v>
      </c>
      <c r="K11" s="191">
        <v>559.2</v>
      </c>
      <c r="L11" s="192">
        <f t="shared" si="0"/>
        <v>8388</v>
      </c>
      <c r="M11" s="12">
        <v>5</v>
      </c>
      <c r="N11" s="11"/>
      <c r="O11" s="12">
        <v>5</v>
      </c>
      <c r="P11" s="11"/>
      <c r="Q11" s="12">
        <v>5</v>
      </c>
      <c r="R11" s="11"/>
      <c r="S11" s="12">
        <v>0.25</v>
      </c>
      <c r="T11" s="11"/>
      <c r="U11" s="12"/>
      <c r="V11" s="113"/>
      <c r="W11" s="114">
        <f t="shared" si="2"/>
        <v>8.666666666666666</v>
      </c>
      <c r="X11" s="193">
        <f t="shared" si="1"/>
        <v>15</v>
      </c>
    </row>
    <row r="12" spans="1:24" ht="21">
      <c r="A12" s="14">
        <v>9</v>
      </c>
      <c r="B12" s="190" t="s">
        <v>618</v>
      </c>
      <c r="C12" s="11" t="s">
        <v>623</v>
      </c>
      <c r="D12" s="11" t="s">
        <v>620</v>
      </c>
      <c r="E12" s="106">
        <v>2</v>
      </c>
      <c r="F12" s="106">
        <v>3</v>
      </c>
      <c r="G12" s="12">
        <v>3</v>
      </c>
      <c r="H12" s="12">
        <v>5</v>
      </c>
      <c r="I12" s="11">
        <v>0</v>
      </c>
      <c r="J12" s="12">
        <v>5</v>
      </c>
      <c r="K12" s="191">
        <v>519.2</v>
      </c>
      <c r="L12" s="192">
        <f t="shared" si="0"/>
        <v>2596</v>
      </c>
      <c r="M12" s="12">
        <v>5</v>
      </c>
      <c r="N12" s="11"/>
      <c r="O12" s="12">
        <v>0</v>
      </c>
      <c r="P12" s="11"/>
      <c r="Q12" s="12">
        <v>0</v>
      </c>
      <c r="R12" s="11"/>
      <c r="S12" s="12">
        <v>0</v>
      </c>
      <c r="T12" s="11"/>
      <c r="U12" s="12"/>
      <c r="V12" s="113"/>
      <c r="W12" s="114">
        <f t="shared" si="2"/>
        <v>2.6666666666666665</v>
      </c>
      <c r="X12" s="193">
        <f t="shared" si="1"/>
        <v>5</v>
      </c>
    </row>
    <row r="13" spans="1:24" ht="21">
      <c r="A13" s="14">
        <v>10</v>
      </c>
      <c r="B13" s="194" t="s">
        <v>624</v>
      </c>
      <c r="C13" s="142" t="s">
        <v>621</v>
      </c>
      <c r="D13" s="11" t="s">
        <v>625</v>
      </c>
      <c r="E13" s="106">
        <v>1016</v>
      </c>
      <c r="F13" s="106">
        <v>864</v>
      </c>
      <c r="G13" s="12">
        <v>800</v>
      </c>
      <c r="H13" s="12">
        <v>800</v>
      </c>
      <c r="I13" s="11">
        <v>50</v>
      </c>
      <c r="J13" s="12">
        <v>750</v>
      </c>
      <c r="K13" s="191">
        <v>34.51</v>
      </c>
      <c r="L13" s="192">
        <f t="shared" si="0"/>
        <v>25882.5</v>
      </c>
      <c r="M13" s="12">
        <v>200</v>
      </c>
      <c r="N13" s="11"/>
      <c r="O13" s="12">
        <v>200</v>
      </c>
      <c r="P13" s="11"/>
      <c r="Q13" s="12">
        <v>200</v>
      </c>
      <c r="R13" s="11"/>
      <c r="S13" s="12">
        <v>150</v>
      </c>
      <c r="T13" s="11"/>
      <c r="U13" s="12"/>
      <c r="V13" s="113"/>
      <c r="W13" s="114">
        <f t="shared" si="2"/>
        <v>893.3333333333334</v>
      </c>
      <c r="X13" s="193">
        <f t="shared" si="1"/>
        <v>750</v>
      </c>
    </row>
    <row r="14" spans="1:24" ht="21">
      <c r="A14" s="14">
        <v>11</v>
      </c>
      <c r="B14" s="194" t="s">
        <v>624</v>
      </c>
      <c r="C14" s="142" t="s">
        <v>626</v>
      </c>
      <c r="D14" s="11" t="s">
        <v>625</v>
      </c>
      <c r="E14" s="106">
        <v>1016</v>
      </c>
      <c r="F14" s="106">
        <v>864</v>
      </c>
      <c r="G14" s="12">
        <v>1100</v>
      </c>
      <c r="H14" s="12">
        <v>1100</v>
      </c>
      <c r="I14" s="11">
        <v>0</v>
      </c>
      <c r="J14" s="12">
        <v>1100</v>
      </c>
      <c r="K14" s="191">
        <v>30.32</v>
      </c>
      <c r="L14" s="192">
        <f t="shared" si="0"/>
        <v>33352</v>
      </c>
      <c r="M14" s="12">
        <v>300</v>
      </c>
      <c r="N14" s="11"/>
      <c r="O14" s="12">
        <v>300</v>
      </c>
      <c r="P14" s="11"/>
      <c r="Q14" s="12">
        <v>300</v>
      </c>
      <c r="R14" s="11"/>
      <c r="S14" s="12">
        <v>200</v>
      </c>
      <c r="T14" s="11"/>
      <c r="U14" s="12"/>
      <c r="V14" s="113"/>
      <c r="W14" s="114">
        <f t="shared" si="2"/>
        <v>993.3333333333334</v>
      </c>
      <c r="X14" s="193">
        <f t="shared" si="1"/>
        <v>1100</v>
      </c>
    </row>
    <row r="15" spans="1:24" ht="21">
      <c r="A15" s="14">
        <v>12</v>
      </c>
      <c r="B15" s="194" t="s">
        <v>624</v>
      </c>
      <c r="C15" s="142" t="s">
        <v>622</v>
      </c>
      <c r="D15" s="11" t="s">
        <v>625</v>
      </c>
      <c r="E15" s="106">
        <v>378</v>
      </c>
      <c r="F15" s="106">
        <v>504</v>
      </c>
      <c r="G15" s="12">
        <v>400</v>
      </c>
      <c r="H15" s="12">
        <v>600</v>
      </c>
      <c r="I15" s="11">
        <v>0</v>
      </c>
      <c r="J15" s="12">
        <v>600</v>
      </c>
      <c r="K15" s="191">
        <v>30.32</v>
      </c>
      <c r="L15" s="192">
        <f t="shared" si="0"/>
        <v>18192</v>
      </c>
      <c r="M15" s="12">
        <v>200</v>
      </c>
      <c r="N15" s="11"/>
      <c r="O15" s="12">
        <v>200</v>
      </c>
      <c r="P15" s="11"/>
      <c r="Q15" s="12">
        <v>100</v>
      </c>
      <c r="R15" s="11"/>
      <c r="S15" s="12">
        <v>100</v>
      </c>
      <c r="T15" s="11"/>
      <c r="U15" s="117"/>
      <c r="V15" s="113"/>
      <c r="W15" s="114">
        <f t="shared" si="2"/>
        <v>427.3333333333333</v>
      </c>
      <c r="X15" s="193">
        <f t="shared" si="1"/>
        <v>600</v>
      </c>
    </row>
    <row r="16" spans="1:24" ht="21">
      <c r="A16" s="14">
        <v>13</v>
      </c>
      <c r="B16" s="194" t="s">
        <v>624</v>
      </c>
      <c r="C16" s="142" t="s">
        <v>623</v>
      </c>
      <c r="D16" s="11" t="s">
        <v>625</v>
      </c>
      <c r="E16" s="106">
        <v>83</v>
      </c>
      <c r="F16" s="106">
        <v>39</v>
      </c>
      <c r="G16" s="12">
        <v>40</v>
      </c>
      <c r="H16" s="12">
        <v>50</v>
      </c>
      <c r="I16" s="11">
        <v>0</v>
      </c>
      <c r="J16" s="12">
        <v>50</v>
      </c>
      <c r="K16" s="191">
        <v>38.88</v>
      </c>
      <c r="L16" s="192">
        <f t="shared" si="0"/>
        <v>1944.0000000000002</v>
      </c>
      <c r="M16" s="12">
        <v>20</v>
      </c>
      <c r="N16" s="11"/>
      <c r="O16" s="12">
        <v>10</v>
      </c>
      <c r="P16" s="11"/>
      <c r="Q16" s="12">
        <v>10</v>
      </c>
      <c r="R16" s="11"/>
      <c r="S16" s="12">
        <v>10</v>
      </c>
      <c r="T16" s="11"/>
      <c r="U16" s="12"/>
      <c r="V16" s="113"/>
      <c r="W16" s="114">
        <f t="shared" si="2"/>
        <v>54</v>
      </c>
      <c r="X16" s="193">
        <f t="shared" si="1"/>
        <v>50</v>
      </c>
    </row>
    <row r="17" spans="1:24" ht="21">
      <c r="A17" s="14">
        <v>14</v>
      </c>
      <c r="B17" s="194" t="s">
        <v>627</v>
      </c>
      <c r="C17" s="142" t="s">
        <v>628</v>
      </c>
      <c r="D17" s="11" t="s">
        <v>620</v>
      </c>
      <c r="E17" s="106">
        <v>37</v>
      </c>
      <c r="F17" s="106">
        <v>27</v>
      </c>
      <c r="G17" s="12">
        <v>45</v>
      </c>
      <c r="H17" s="12">
        <v>45</v>
      </c>
      <c r="I17" s="11">
        <v>12</v>
      </c>
      <c r="J17" s="12">
        <v>33</v>
      </c>
      <c r="K17" s="191">
        <v>171.2</v>
      </c>
      <c r="L17" s="192">
        <f t="shared" si="0"/>
        <v>5649.599999999999</v>
      </c>
      <c r="M17" s="12">
        <v>13</v>
      </c>
      <c r="N17" s="11"/>
      <c r="O17" s="12">
        <v>10</v>
      </c>
      <c r="P17" s="11"/>
      <c r="Q17" s="12">
        <v>10</v>
      </c>
      <c r="R17" s="11"/>
      <c r="S17" s="12">
        <v>0</v>
      </c>
      <c r="T17" s="11"/>
      <c r="U17" s="12"/>
      <c r="V17" s="113"/>
      <c r="W17" s="114">
        <f t="shared" si="2"/>
        <v>36.333333333333336</v>
      </c>
      <c r="X17" s="193">
        <f t="shared" si="1"/>
        <v>33</v>
      </c>
    </row>
    <row r="18" spans="1:24" ht="21">
      <c r="A18" s="14">
        <v>15</v>
      </c>
      <c r="B18" s="194" t="s">
        <v>627</v>
      </c>
      <c r="C18" s="142" t="s">
        <v>629</v>
      </c>
      <c r="D18" s="11" t="s">
        <v>620</v>
      </c>
      <c r="E18" s="106">
        <v>46</v>
      </c>
      <c r="F18" s="106">
        <v>49</v>
      </c>
      <c r="G18" s="12">
        <v>42</v>
      </c>
      <c r="H18" s="12">
        <v>50</v>
      </c>
      <c r="I18" s="11">
        <v>7</v>
      </c>
      <c r="J18" s="12">
        <v>43</v>
      </c>
      <c r="K18" s="191">
        <v>224.7</v>
      </c>
      <c r="L18" s="192">
        <f t="shared" si="0"/>
        <v>9662.1</v>
      </c>
      <c r="M18" s="12">
        <v>13</v>
      </c>
      <c r="N18" s="11"/>
      <c r="O18" s="12">
        <v>10</v>
      </c>
      <c r="P18" s="11"/>
      <c r="Q18" s="12">
        <v>10</v>
      </c>
      <c r="R18" s="11"/>
      <c r="S18" s="12">
        <v>10</v>
      </c>
      <c r="T18" s="11"/>
      <c r="U18" s="12"/>
      <c r="V18" s="113"/>
      <c r="W18" s="114">
        <f t="shared" si="2"/>
        <v>45.666666666666664</v>
      </c>
      <c r="X18" s="193">
        <f t="shared" si="1"/>
        <v>43</v>
      </c>
    </row>
    <row r="19" spans="1:24" ht="21">
      <c r="A19" s="14">
        <v>16</v>
      </c>
      <c r="B19" s="194" t="s">
        <v>627</v>
      </c>
      <c r="C19" s="142" t="s">
        <v>630</v>
      </c>
      <c r="D19" s="11" t="s">
        <v>620</v>
      </c>
      <c r="E19" s="106">
        <v>29</v>
      </c>
      <c r="F19" s="106">
        <v>40</v>
      </c>
      <c r="G19" s="12">
        <v>40</v>
      </c>
      <c r="H19" s="12">
        <v>45</v>
      </c>
      <c r="I19" s="11">
        <v>0</v>
      </c>
      <c r="J19" s="12">
        <v>45</v>
      </c>
      <c r="K19" s="191">
        <v>331.7</v>
      </c>
      <c r="L19" s="192">
        <f t="shared" si="0"/>
        <v>14926.5</v>
      </c>
      <c r="M19" s="12">
        <v>15</v>
      </c>
      <c r="N19" s="11"/>
      <c r="O19" s="12">
        <v>10</v>
      </c>
      <c r="P19" s="11"/>
      <c r="Q19" s="12">
        <v>10</v>
      </c>
      <c r="R19" s="11"/>
      <c r="S19" s="12">
        <v>10</v>
      </c>
      <c r="T19" s="11"/>
      <c r="U19" s="12"/>
      <c r="V19" s="113"/>
      <c r="W19" s="114">
        <f t="shared" si="2"/>
        <v>36.333333333333336</v>
      </c>
      <c r="X19" s="193">
        <f t="shared" si="1"/>
        <v>45</v>
      </c>
    </row>
    <row r="20" spans="1:24" ht="21">
      <c r="A20" s="14">
        <v>17</v>
      </c>
      <c r="B20" s="194" t="s">
        <v>631</v>
      </c>
      <c r="C20" s="11" t="s">
        <v>632</v>
      </c>
      <c r="D20" s="11" t="s">
        <v>625</v>
      </c>
      <c r="E20" s="106">
        <v>15</v>
      </c>
      <c r="F20" s="106">
        <v>12</v>
      </c>
      <c r="G20" s="12">
        <v>17</v>
      </c>
      <c r="H20" s="12">
        <v>17</v>
      </c>
      <c r="I20" s="11">
        <v>11</v>
      </c>
      <c r="J20" s="12">
        <v>6</v>
      </c>
      <c r="K20" s="191">
        <v>32</v>
      </c>
      <c r="L20" s="192">
        <f t="shared" si="0"/>
        <v>192</v>
      </c>
      <c r="M20" s="12">
        <v>3</v>
      </c>
      <c r="N20" s="11"/>
      <c r="O20" s="12">
        <v>3</v>
      </c>
      <c r="P20" s="11"/>
      <c r="Q20" s="12">
        <v>0</v>
      </c>
      <c r="R20" s="11"/>
      <c r="S20" s="12">
        <v>0</v>
      </c>
      <c r="T20" s="11"/>
      <c r="U20" s="12"/>
      <c r="V20" s="113"/>
      <c r="W20" s="114">
        <f t="shared" si="2"/>
        <v>14.666666666666666</v>
      </c>
      <c r="X20" s="193">
        <f t="shared" si="1"/>
        <v>6</v>
      </c>
    </row>
    <row r="21" spans="1:24" ht="21">
      <c r="A21" s="14">
        <v>18</v>
      </c>
      <c r="B21" s="194" t="s">
        <v>631</v>
      </c>
      <c r="C21" s="11" t="s">
        <v>633</v>
      </c>
      <c r="D21" s="11" t="s">
        <v>625</v>
      </c>
      <c r="E21" s="106">
        <v>16</v>
      </c>
      <c r="F21" s="106">
        <v>13</v>
      </c>
      <c r="G21" s="12">
        <v>12</v>
      </c>
      <c r="H21" s="12">
        <v>15</v>
      </c>
      <c r="I21" s="11">
        <v>11</v>
      </c>
      <c r="J21" s="12">
        <v>4</v>
      </c>
      <c r="K21" s="191">
        <v>32</v>
      </c>
      <c r="L21" s="192">
        <f t="shared" si="0"/>
        <v>128</v>
      </c>
      <c r="M21" s="12">
        <v>2</v>
      </c>
      <c r="N21" s="11"/>
      <c r="O21" s="12">
        <v>2</v>
      </c>
      <c r="P21" s="11"/>
      <c r="Q21" s="12">
        <v>0</v>
      </c>
      <c r="R21" s="11"/>
      <c r="S21" s="12">
        <v>0</v>
      </c>
      <c r="T21" s="11"/>
      <c r="U21" s="126"/>
      <c r="V21" s="113"/>
      <c r="W21" s="114">
        <f t="shared" si="2"/>
        <v>13.666666666666666</v>
      </c>
      <c r="X21" s="193">
        <f t="shared" si="1"/>
        <v>4</v>
      </c>
    </row>
    <row r="22" spans="1:24" ht="21">
      <c r="A22" s="14">
        <v>19</v>
      </c>
      <c r="B22" s="194" t="s">
        <v>631</v>
      </c>
      <c r="C22" s="11" t="s">
        <v>634</v>
      </c>
      <c r="D22" s="11" t="s">
        <v>625</v>
      </c>
      <c r="E22" s="106">
        <v>17</v>
      </c>
      <c r="F22" s="106">
        <v>14</v>
      </c>
      <c r="G22" s="12">
        <v>12</v>
      </c>
      <c r="H22" s="12">
        <v>15</v>
      </c>
      <c r="I22" s="11">
        <v>12</v>
      </c>
      <c r="J22" s="12">
        <v>3</v>
      </c>
      <c r="K22" s="191">
        <v>32</v>
      </c>
      <c r="L22" s="192">
        <f t="shared" si="0"/>
        <v>96</v>
      </c>
      <c r="M22" s="12">
        <v>3</v>
      </c>
      <c r="N22" s="11"/>
      <c r="O22" s="12">
        <v>0</v>
      </c>
      <c r="P22" s="11"/>
      <c r="Q22" s="12">
        <v>0</v>
      </c>
      <c r="R22" s="11"/>
      <c r="S22" s="12">
        <v>0</v>
      </c>
      <c r="T22" s="11"/>
      <c r="U22" s="126"/>
      <c r="V22" s="113"/>
      <c r="W22" s="114">
        <f t="shared" si="2"/>
        <v>14.333333333333334</v>
      </c>
      <c r="X22" s="193">
        <f t="shared" si="1"/>
        <v>3</v>
      </c>
    </row>
    <row r="23" spans="1:24" ht="21">
      <c r="A23" s="14">
        <v>20</v>
      </c>
      <c r="B23" s="194" t="s">
        <v>631</v>
      </c>
      <c r="C23" s="11" t="s">
        <v>635</v>
      </c>
      <c r="D23" s="11" t="s">
        <v>625</v>
      </c>
      <c r="E23" s="106">
        <v>29</v>
      </c>
      <c r="F23" s="106">
        <v>20</v>
      </c>
      <c r="G23" s="12">
        <v>12</v>
      </c>
      <c r="H23" s="12">
        <v>20</v>
      </c>
      <c r="I23" s="11">
        <v>9</v>
      </c>
      <c r="J23" s="12">
        <v>11</v>
      </c>
      <c r="K23" s="191">
        <v>32</v>
      </c>
      <c r="L23" s="192">
        <f t="shared" si="0"/>
        <v>352</v>
      </c>
      <c r="M23" s="12">
        <v>3</v>
      </c>
      <c r="N23" s="11"/>
      <c r="O23" s="12">
        <v>3</v>
      </c>
      <c r="P23" s="11"/>
      <c r="Q23" s="12">
        <v>3</v>
      </c>
      <c r="R23" s="11"/>
      <c r="S23" s="12">
        <v>2</v>
      </c>
      <c r="T23" s="11"/>
      <c r="U23" s="126"/>
      <c r="V23" s="113"/>
      <c r="W23" s="114">
        <f t="shared" si="2"/>
        <v>20.333333333333332</v>
      </c>
      <c r="X23" s="193">
        <f t="shared" si="1"/>
        <v>11</v>
      </c>
    </row>
    <row r="24" spans="1:24" ht="21">
      <c r="A24" s="14">
        <v>21</v>
      </c>
      <c r="B24" s="194" t="s">
        <v>631</v>
      </c>
      <c r="C24" s="11" t="s">
        <v>636</v>
      </c>
      <c r="D24" s="11" t="s">
        <v>625</v>
      </c>
      <c r="E24" s="106">
        <v>16</v>
      </c>
      <c r="F24" s="106">
        <v>16</v>
      </c>
      <c r="G24" s="12">
        <v>12</v>
      </c>
      <c r="H24" s="12">
        <v>20</v>
      </c>
      <c r="I24" s="11">
        <v>7</v>
      </c>
      <c r="J24" s="12">
        <v>13</v>
      </c>
      <c r="K24" s="191">
        <v>32</v>
      </c>
      <c r="L24" s="192">
        <f t="shared" si="0"/>
        <v>416</v>
      </c>
      <c r="M24" s="12">
        <v>3</v>
      </c>
      <c r="N24" s="11"/>
      <c r="O24" s="12">
        <v>3</v>
      </c>
      <c r="P24" s="11"/>
      <c r="Q24" s="12">
        <v>3</v>
      </c>
      <c r="R24" s="11"/>
      <c r="S24" s="12">
        <v>1</v>
      </c>
      <c r="T24" s="11"/>
      <c r="U24" s="126"/>
      <c r="V24" s="113"/>
      <c r="W24" s="114">
        <f t="shared" si="2"/>
        <v>14.666666666666666</v>
      </c>
      <c r="X24" s="193">
        <f t="shared" si="1"/>
        <v>13</v>
      </c>
    </row>
    <row r="25" spans="1:24" ht="21">
      <c r="A25" s="14">
        <v>22</v>
      </c>
      <c r="B25" s="194" t="s">
        <v>631</v>
      </c>
      <c r="C25" s="11" t="s">
        <v>637</v>
      </c>
      <c r="D25" s="11" t="s">
        <v>625</v>
      </c>
      <c r="E25" s="106">
        <v>16</v>
      </c>
      <c r="F25" s="106">
        <v>13</v>
      </c>
      <c r="G25" s="12">
        <v>12</v>
      </c>
      <c r="H25" s="12">
        <v>15</v>
      </c>
      <c r="I25" s="11">
        <v>9</v>
      </c>
      <c r="J25" s="12">
        <v>6</v>
      </c>
      <c r="K25" s="191">
        <v>32</v>
      </c>
      <c r="L25" s="192">
        <f t="shared" si="0"/>
        <v>192</v>
      </c>
      <c r="M25" s="12">
        <v>2</v>
      </c>
      <c r="N25" s="11"/>
      <c r="O25" s="12">
        <v>2</v>
      </c>
      <c r="P25" s="11"/>
      <c r="Q25" s="12">
        <v>2</v>
      </c>
      <c r="R25" s="11"/>
      <c r="S25" s="12">
        <v>0</v>
      </c>
      <c r="T25" s="11"/>
      <c r="U25" s="126"/>
      <c r="V25" s="113"/>
      <c r="W25" s="114">
        <f t="shared" si="2"/>
        <v>13.666666666666666</v>
      </c>
      <c r="X25" s="193">
        <f t="shared" si="1"/>
        <v>6</v>
      </c>
    </row>
    <row r="26" spans="1:24" ht="21">
      <c r="A26" s="14">
        <v>23</v>
      </c>
      <c r="B26" s="194" t="s">
        <v>631</v>
      </c>
      <c r="C26" s="11" t="s">
        <v>638</v>
      </c>
      <c r="D26" s="11" t="s">
        <v>625</v>
      </c>
      <c r="E26" s="106">
        <v>15</v>
      </c>
      <c r="F26" s="106">
        <v>12</v>
      </c>
      <c r="G26" s="12">
        <v>17</v>
      </c>
      <c r="H26" s="12">
        <v>20</v>
      </c>
      <c r="I26" s="11">
        <v>17</v>
      </c>
      <c r="J26" s="12">
        <v>3</v>
      </c>
      <c r="K26" s="191">
        <v>32</v>
      </c>
      <c r="L26" s="192">
        <f t="shared" si="0"/>
        <v>96</v>
      </c>
      <c r="M26" s="12">
        <v>3</v>
      </c>
      <c r="N26" s="11"/>
      <c r="O26" s="12">
        <v>0</v>
      </c>
      <c r="P26" s="11"/>
      <c r="Q26" s="12">
        <v>0</v>
      </c>
      <c r="R26" s="11"/>
      <c r="S26" s="12">
        <v>0</v>
      </c>
      <c r="T26" s="11"/>
      <c r="U26" s="126"/>
      <c r="V26" s="113"/>
      <c r="W26" s="114">
        <f t="shared" si="2"/>
        <v>14.666666666666666</v>
      </c>
      <c r="X26" s="193">
        <f t="shared" si="1"/>
        <v>3</v>
      </c>
    </row>
    <row r="27" spans="1:24" ht="21">
      <c r="A27" s="14">
        <v>24</v>
      </c>
      <c r="B27" s="194" t="s">
        <v>631</v>
      </c>
      <c r="C27" s="11" t="s">
        <v>639</v>
      </c>
      <c r="D27" s="11" t="s">
        <v>625</v>
      </c>
      <c r="E27" s="106">
        <v>6</v>
      </c>
      <c r="F27" s="106">
        <v>7</v>
      </c>
      <c r="G27" s="12">
        <v>6</v>
      </c>
      <c r="H27" s="12">
        <v>15</v>
      </c>
      <c r="I27" s="11">
        <v>14</v>
      </c>
      <c r="J27" s="12">
        <v>1</v>
      </c>
      <c r="K27" s="191">
        <v>32</v>
      </c>
      <c r="L27" s="192">
        <f t="shared" si="0"/>
        <v>32</v>
      </c>
      <c r="M27" s="12">
        <v>1</v>
      </c>
      <c r="N27" s="11"/>
      <c r="O27" s="12">
        <v>0</v>
      </c>
      <c r="P27" s="11"/>
      <c r="Q27" s="12">
        <v>0</v>
      </c>
      <c r="R27" s="11"/>
      <c r="S27" s="12">
        <v>0</v>
      </c>
      <c r="T27" s="11"/>
      <c r="U27" s="126"/>
      <c r="V27" s="113"/>
      <c r="W27" s="114">
        <f t="shared" si="2"/>
        <v>6.333333333333333</v>
      </c>
      <c r="X27" s="193">
        <f t="shared" si="1"/>
        <v>1</v>
      </c>
    </row>
    <row r="28" spans="1:24" ht="21">
      <c r="A28" s="14">
        <v>25</v>
      </c>
      <c r="B28" s="194" t="s">
        <v>631</v>
      </c>
      <c r="C28" s="11" t="s">
        <v>640</v>
      </c>
      <c r="D28" s="11" t="s">
        <v>625</v>
      </c>
      <c r="E28" s="106">
        <v>3</v>
      </c>
      <c r="F28" s="106">
        <v>24</v>
      </c>
      <c r="G28" s="12">
        <v>20</v>
      </c>
      <c r="H28" s="12">
        <v>20</v>
      </c>
      <c r="I28" s="11">
        <v>20</v>
      </c>
      <c r="J28" s="12">
        <v>0</v>
      </c>
      <c r="K28" s="191">
        <v>32</v>
      </c>
      <c r="L28" s="192">
        <f t="shared" si="0"/>
        <v>0</v>
      </c>
      <c r="M28" s="12">
        <v>0</v>
      </c>
      <c r="N28" s="11"/>
      <c r="O28" s="12">
        <v>0</v>
      </c>
      <c r="P28" s="11"/>
      <c r="Q28" s="12">
        <v>0</v>
      </c>
      <c r="R28" s="11"/>
      <c r="S28" s="12">
        <v>0</v>
      </c>
      <c r="T28" s="11"/>
      <c r="U28" s="12"/>
      <c r="V28" s="113"/>
      <c r="W28" s="114">
        <f t="shared" si="2"/>
        <v>15.666666666666666</v>
      </c>
      <c r="X28" s="193">
        <f t="shared" si="1"/>
        <v>0</v>
      </c>
    </row>
    <row r="29" spans="1:24" ht="21">
      <c r="A29" s="14">
        <v>26</v>
      </c>
      <c r="B29" s="194" t="s">
        <v>631</v>
      </c>
      <c r="C29" s="11" t="s">
        <v>641</v>
      </c>
      <c r="D29" s="11" t="s">
        <v>625</v>
      </c>
      <c r="E29" s="106">
        <v>44</v>
      </c>
      <c r="F29" s="106">
        <v>36</v>
      </c>
      <c r="G29" s="12">
        <v>40</v>
      </c>
      <c r="H29" s="12">
        <v>45</v>
      </c>
      <c r="I29" s="11">
        <v>0</v>
      </c>
      <c r="J29" s="12">
        <v>45</v>
      </c>
      <c r="K29" s="191">
        <v>32</v>
      </c>
      <c r="L29" s="192">
        <f t="shared" si="0"/>
        <v>1440</v>
      </c>
      <c r="M29" s="12">
        <v>15</v>
      </c>
      <c r="N29" s="11"/>
      <c r="O29" s="12">
        <v>10</v>
      </c>
      <c r="P29" s="11"/>
      <c r="Q29" s="12">
        <v>10</v>
      </c>
      <c r="R29" s="11"/>
      <c r="S29" s="12">
        <v>10</v>
      </c>
      <c r="T29" s="11"/>
      <c r="U29" s="12"/>
      <c r="V29" s="113"/>
      <c r="W29" s="114">
        <f t="shared" si="2"/>
        <v>40</v>
      </c>
      <c r="X29" s="193">
        <f t="shared" si="1"/>
        <v>45</v>
      </c>
    </row>
    <row r="30" spans="1:24" ht="21">
      <c r="A30" s="14">
        <v>27</v>
      </c>
      <c r="B30" s="194" t="s">
        <v>631</v>
      </c>
      <c r="C30" s="11" t="s">
        <v>642</v>
      </c>
      <c r="D30" s="11" t="s">
        <v>625</v>
      </c>
      <c r="E30" s="106">
        <v>50</v>
      </c>
      <c r="F30" s="106">
        <v>55</v>
      </c>
      <c r="G30" s="12">
        <v>60</v>
      </c>
      <c r="H30" s="12">
        <v>100</v>
      </c>
      <c r="I30" s="11">
        <v>0</v>
      </c>
      <c r="J30" s="12">
        <v>100</v>
      </c>
      <c r="K30" s="191">
        <v>32</v>
      </c>
      <c r="L30" s="192">
        <f t="shared" si="0"/>
        <v>3200</v>
      </c>
      <c r="M30" s="12">
        <v>25</v>
      </c>
      <c r="N30" s="11"/>
      <c r="O30" s="12">
        <v>25</v>
      </c>
      <c r="P30" s="11"/>
      <c r="Q30" s="12">
        <v>25</v>
      </c>
      <c r="R30" s="11"/>
      <c r="S30" s="12">
        <v>25</v>
      </c>
      <c r="T30" s="11"/>
      <c r="U30" s="12"/>
      <c r="V30" s="113"/>
      <c r="W30" s="114">
        <f t="shared" si="2"/>
        <v>55</v>
      </c>
      <c r="X30" s="193">
        <f t="shared" si="1"/>
        <v>100</v>
      </c>
    </row>
    <row r="31" spans="1:24" ht="21">
      <c r="A31" s="14">
        <v>28</v>
      </c>
      <c r="B31" s="194" t="s">
        <v>631</v>
      </c>
      <c r="C31" s="11" t="s">
        <v>643</v>
      </c>
      <c r="D31" s="11" t="s">
        <v>625</v>
      </c>
      <c r="E31" s="106">
        <v>3</v>
      </c>
      <c r="F31" s="106">
        <v>24</v>
      </c>
      <c r="G31" s="12">
        <v>25</v>
      </c>
      <c r="H31" s="12">
        <v>25</v>
      </c>
      <c r="I31" s="11">
        <v>24</v>
      </c>
      <c r="J31" s="12">
        <v>1</v>
      </c>
      <c r="K31" s="191">
        <v>32</v>
      </c>
      <c r="L31" s="192">
        <f t="shared" si="0"/>
        <v>32</v>
      </c>
      <c r="M31" s="12">
        <v>1</v>
      </c>
      <c r="N31" s="11"/>
      <c r="O31" s="12">
        <v>0</v>
      </c>
      <c r="P31" s="11"/>
      <c r="Q31" s="12">
        <v>0</v>
      </c>
      <c r="R31" s="11"/>
      <c r="S31" s="12">
        <v>0</v>
      </c>
      <c r="T31" s="11"/>
      <c r="U31" s="12"/>
      <c r="V31" s="113"/>
      <c r="W31" s="114">
        <f t="shared" si="2"/>
        <v>17.333333333333332</v>
      </c>
      <c r="X31" s="193">
        <f t="shared" si="1"/>
        <v>1</v>
      </c>
    </row>
    <row r="32" spans="1:24" ht="21">
      <c r="A32" s="14">
        <v>29</v>
      </c>
      <c r="B32" s="194" t="s">
        <v>644</v>
      </c>
      <c r="C32" s="11"/>
      <c r="D32" s="11" t="s">
        <v>20</v>
      </c>
      <c r="E32" s="106">
        <v>32</v>
      </c>
      <c r="F32" s="106">
        <v>13</v>
      </c>
      <c r="G32" s="12">
        <v>20</v>
      </c>
      <c r="H32" s="12">
        <v>25</v>
      </c>
      <c r="I32" s="11">
        <v>7</v>
      </c>
      <c r="J32" s="12">
        <v>18</v>
      </c>
      <c r="K32" s="191">
        <v>120</v>
      </c>
      <c r="L32" s="192">
        <f t="shared" si="0"/>
        <v>2160</v>
      </c>
      <c r="M32" s="12">
        <v>5</v>
      </c>
      <c r="N32" s="11"/>
      <c r="O32" s="12">
        <v>5</v>
      </c>
      <c r="P32" s="11"/>
      <c r="Q32" s="12">
        <v>5</v>
      </c>
      <c r="R32" s="11"/>
      <c r="S32" s="12">
        <v>3</v>
      </c>
      <c r="T32" s="11"/>
      <c r="U32" s="12"/>
      <c r="V32" s="113"/>
      <c r="W32" s="114">
        <f t="shared" si="2"/>
        <v>21.666666666666668</v>
      </c>
      <c r="X32" s="193">
        <f t="shared" si="1"/>
        <v>18</v>
      </c>
    </row>
    <row r="33" spans="1:24" ht="21">
      <c r="A33" s="14">
        <v>30</v>
      </c>
      <c r="B33" s="194" t="s">
        <v>645</v>
      </c>
      <c r="C33" s="11"/>
      <c r="D33" s="11" t="s">
        <v>20</v>
      </c>
      <c r="E33" s="106">
        <v>30</v>
      </c>
      <c r="F33" s="106">
        <v>30</v>
      </c>
      <c r="G33" s="12">
        <v>35</v>
      </c>
      <c r="H33" s="12">
        <v>25</v>
      </c>
      <c r="I33" s="11">
        <v>0</v>
      </c>
      <c r="J33" s="12">
        <v>25</v>
      </c>
      <c r="K33" s="191">
        <v>175</v>
      </c>
      <c r="L33" s="192">
        <f t="shared" si="0"/>
        <v>4375</v>
      </c>
      <c r="M33" s="12">
        <v>10</v>
      </c>
      <c r="N33" s="11"/>
      <c r="O33" s="12">
        <v>10</v>
      </c>
      <c r="P33" s="11"/>
      <c r="Q33" s="12">
        <v>10</v>
      </c>
      <c r="R33" s="11"/>
      <c r="S33" s="12">
        <v>5</v>
      </c>
      <c r="T33" s="11"/>
      <c r="U33" s="12"/>
      <c r="V33" s="113"/>
      <c r="W33" s="114">
        <f t="shared" si="2"/>
        <v>31.666666666666668</v>
      </c>
      <c r="X33" s="193">
        <f t="shared" si="1"/>
        <v>25</v>
      </c>
    </row>
    <row r="34" spans="1:24" ht="21">
      <c r="A34" s="14">
        <v>31</v>
      </c>
      <c r="B34" s="194" t="s">
        <v>646</v>
      </c>
      <c r="C34" s="11"/>
      <c r="D34" s="11" t="s">
        <v>20</v>
      </c>
      <c r="E34" s="106">
        <v>30</v>
      </c>
      <c r="F34" s="106">
        <v>30</v>
      </c>
      <c r="G34" s="12">
        <v>35</v>
      </c>
      <c r="H34" s="12">
        <v>25</v>
      </c>
      <c r="I34" s="11">
        <v>0</v>
      </c>
      <c r="J34" s="12">
        <v>25</v>
      </c>
      <c r="K34" s="191">
        <v>175</v>
      </c>
      <c r="L34" s="192">
        <f t="shared" si="0"/>
        <v>4375</v>
      </c>
      <c r="M34" s="12">
        <v>10</v>
      </c>
      <c r="N34" s="11"/>
      <c r="O34" s="12">
        <v>10</v>
      </c>
      <c r="P34" s="11"/>
      <c r="Q34" s="12">
        <v>10</v>
      </c>
      <c r="R34" s="11"/>
      <c r="S34" s="12">
        <v>5</v>
      </c>
      <c r="T34" s="11"/>
      <c r="U34" s="12"/>
      <c r="V34" s="113"/>
      <c r="W34" s="114">
        <f t="shared" si="2"/>
        <v>31.666666666666668</v>
      </c>
      <c r="X34" s="193">
        <f t="shared" si="1"/>
        <v>25</v>
      </c>
    </row>
    <row r="35" spans="1:24" s="116" customFormat="1" ht="21">
      <c r="A35" s="14">
        <v>32</v>
      </c>
      <c r="B35" s="194" t="s">
        <v>647</v>
      </c>
      <c r="C35" s="11"/>
      <c r="D35" s="11" t="s">
        <v>625</v>
      </c>
      <c r="E35" s="106">
        <v>465</v>
      </c>
      <c r="F35" s="106">
        <v>1200</v>
      </c>
      <c r="G35" s="12">
        <v>1200</v>
      </c>
      <c r="H35" s="12">
        <v>1300</v>
      </c>
      <c r="I35" s="11">
        <v>700</v>
      </c>
      <c r="J35" s="12">
        <v>600</v>
      </c>
      <c r="K35" s="191">
        <v>3.15</v>
      </c>
      <c r="L35" s="192">
        <f t="shared" si="0"/>
        <v>1890</v>
      </c>
      <c r="M35" s="12">
        <v>200</v>
      </c>
      <c r="N35" s="11"/>
      <c r="O35" s="12">
        <v>200</v>
      </c>
      <c r="P35" s="11"/>
      <c r="Q35" s="12">
        <v>100</v>
      </c>
      <c r="R35" s="11"/>
      <c r="S35" s="12">
        <v>100</v>
      </c>
      <c r="T35" s="11"/>
      <c r="U35" s="12"/>
      <c r="V35" s="113"/>
      <c r="W35" s="114">
        <f t="shared" si="2"/>
        <v>955</v>
      </c>
      <c r="X35" s="193">
        <f t="shared" si="1"/>
        <v>600</v>
      </c>
    </row>
    <row r="36" spans="1:24" s="116" customFormat="1" ht="21">
      <c r="A36" s="195"/>
      <c r="B36" s="60"/>
      <c r="C36" s="196"/>
      <c r="D36" s="196"/>
      <c r="E36" s="197"/>
      <c r="F36" s="197"/>
      <c r="G36" s="177"/>
      <c r="H36" s="177"/>
      <c r="I36" s="196"/>
      <c r="J36" s="177"/>
      <c r="K36" s="198"/>
      <c r="L36" s="180"/>
      <c r="M36" s="177"/>
      <c r="N36" s="196"/>
      <c r="O36" s="177"/>
      <c r="P36" s="196"/>
      <c r="Q36" s="177"/>
      <c r="R36" s="196"/>
      <c r="S36" s="177"/>
      <c r="T36" s="196"/>
      <c r="U36" s="177"/>
      <c r="V36" s="199"/>
      <c r="W36" s="114"/>
      <c r="X36" s="200"/>
    </row>
    <row r="37" spans="1:20" s="60" customFormat="1" ht="21">
      <c r="A37" s="57"/>
      <c r="B37" s="57" t="s">
        <v>500</v>
      </c>
      <c r="C37" s="58"/>
      <c r="D37" s="58"/>
      <c r="F37" s="57"/>
      <c r="G37" s="57"/>
      <c r="H37" s="57" t="s">
        <v>501</v>
      </c>
      <c r="I37" s="57"/>
      <c r="J37" s="57"/>
      <c r="K37" s="57"/>
      <c r="L37" s="57"/>
      <c r="M37" s="61"/>
      <c r="N37" s="57"/>
      <c r="O37" s="57"/>
      <c r="P37" s="57" t="s">
        <v>502</v>
      </c>
      <c r="Q37" s="57"/>
      <c r="R37" s="57"/>
      <c r="S37" s="57"/>
      <c r="T37" s="57"/>
    </row>
    <row r="38" spans="1:21" s="60" customFormat="1" ht="21">
      <c r="A38" s="57"/>
      <c r="B38" s="57" t="s">
        <v>648</v>
      </c>
      <c r="C38" s="58"/>
      <c r="D38" s="58"/>
      <c r="F38" s="57"/>
      <c r="G38" s="57"/>
      <c r="H38" s="57" t="s">
        <v>649</v>
      </c>
      <c r="I38" s="57"/>
      <c r="J38" s="58"/>
      <c r="K38" s="58"/>
      <c r="L38" s="57"/>
      <c r="M38" s="61"/>
      <c r="N38" s="62"/>
      <c r="O38" s="62"/>
      <c r="P38" s="285" t="s">
        <v>650</v>
      </c>
      <c r="Q38" s="285"/>
      <c r="R38" s="285"/>
      <c r="S38" s="285"/>
      <c r="T38" s="285"/>
      <c r="U38" s="285"/>
    </row>
    <row r="39" spans="1:20" s="60" customFormat="1" ht="21">
      <c r="A39" s="57"/>
      <c r="B39" s="57" t="s">
        <v>651</v>
      </c>
      <c r="C39" s="58"/>
      <c r="D39" s="58"/>
      <c r="F39" s="57"/>
      <c r="G39" s="57"/>
      <c r="H39" s="57" t="s">
        <v>507</v>
      </c>
      <c r="I39" s="57"/>
      <c r="J39" s="58"/>
      <c r="K39" s="58"/>
      <c r="L39" s="57"/>
      <c r="M39" s="61"/>
      <c r="N39" s="57"/>
      <c r="O39" s="58"/>
      <c r="P39" s="57" t="s">
        <v>652</v>
      </c>
      <c r="Q39" s="58"/>
      <c r="R39" s="58"/>
      <c r="S39" s="57"/>
      <c r="T39" s="57"/>
    </row>
    <row r="40" spans="1:20" s="60" customFormat="1" ht="21">
      <c r="A40" s="57"/>
      <c r="B40" s="57" t="s">
        <v>509</v>
      </c>
      <c r="C40" s="58"/>
      <c r="D40" s="58"/>
      <c r="F40" s="57"/>
      <c r="G40" s="57"/>
      <c r="H40" s="57" t="s">
        <v>509</v>
      </c>
      <c r="I40" s="57"/>
      <c r="J40" s="58"/>
      <c r="K40" s="58"/>
      <c r="L40" s="57"/>
      <c r="M40" s="61"/>
      <c r="N40" s="57"/>
      <c r="O40" s="58"/>
      <c r="P40" s="57" t="s">
        <v>510</v>
      </c>
      <c r="Q40" s="58"/>
      <c r="R40" s="58"/>
      <c r="S40" s="57"/>
      <c r="T40" s="57"/>
    </row>
    <row r="41" spans="1:21" s="60" customFormat="1" ht="21">
      <c r="A41" s="57"/>
      <c r="B41" s="57"/>
      <c r="C41" s="58"/>
      <c r="D41" s="58"/>
      <c r="F41" s="57"/>
      <c r="G41" s="57"/>
      <c r="H41" s="58"/>
      <c r="I41" s="58"/>
      <c r="J41" s="57"/>
      <c r="K41" s="61"/>
      <c r="L41" s="58"/>
      <c r="M41" s="57"/>
      <c r="N41" s="57"/>
      <c r="O41" s="58"/>
      <c r="P41" s="58"/>
      <c r="Q41" s="57"/>
      <c r="R41" s="57"/>
      <c r="U41" s="58"/>
    </row>
    <row r="42" spans="1:24" ht="21">
      <c r="A42" s="260" t="s">
        <v>191</v>
      </c>
      <c r="B42" s="291" t="s">
        <v>516</v>
      </c>
      <c r="C42" s="260" t="s">
        <v>607</v>
      </c>
      <c r="D42" s="292" t="s">
        <v>1</v>
      </c>
      <c r="E42" s="284" t="s">
        <v>608</v>
      </c>
      <c r="F42" s="281"/>
      <c r="G42" s="282"/>
      <c r="H42" s="284" t="s">
        <v>4</v>
      </c>
      <c r="I42" s="282"/>
      <c r="J42" s="293" t="s">
        <v>517</v>
      </c>
      <c r="K42" s="294" t="s">
        <v>2</v>
      </c>
      <c r="L42" s="261" t="s">
        <v>11</v>
      </c>
      <c r="M42" s="284" t="s">
        <v>5</v>
      </c>
      <c r="N42" s="281"/>
      <c r="O42" s="281"/>
      <c r="P42" s="281"/>
      <c r="Q42" s="281"/>
      <c r="R42" s="281"/>
      <c r="S42" s="281"/>
      <c r="T42" s="282"/>
      <c r="U42" s="262" t="s">
        <v>7</v>
      </c>
      <c r="V42" s="263"/>
      <c r="W42" s="259" t="s">
        <v>183</v>
      </c>
      <c r="X42" s="189" t="s">
        <v>517</v>
      </c>
    </row>
    <row r="43" spans="1:23" ht="21">
      <c r="A43" s="260"/>
      <c r="B43" s="291"/>
      <c r="C43" s="260"/>
      <c r="D43" s="292"/>
      <c r="E43" s="106">
        <v>2559</v>
      </c>
      <c r="F43" s="106">
        <v>2560</v>
      </c>
      <c r="G43" s="106">
        <v>2561</v>
      </c>
      <c r="H43" s="12">
        <v>2562</v>
      </c>
      <c r="I43" s="11" t="s">
        <v>13</v>
      </c>
      <c r="J43" s="293"/>
      <c r="K43" s="294"/>
      <c r="L43" s="261"/>
      <c r="M43" s="11" t="s">
        <v>6</v>
      </c>
      <c r="N43" s="11" t="s">
        <v>7</v>
      </c>
      <c r="O43" s="11" t="s">
        <v>8</v>
      </c>
      <c r="P43" s="11" t="s">
        <v>7</v>
      </c>
      <c r="Q43" s="11" t="s">
        <v>9</v>
      </c>
      <c r="R43" s="11" t="s">
        <v>7</v>
      </c>
      <c r="S43" s="11" t="s">
        <v>10</v>
      </c>
      <c r="T43" s="11" t="s">
        <v>7</v>
      </c>
      <c r="U43" s="107" t="s">
        <v>313</v>
      </c>
      <c r="V43" s="105" t="s">
        <v>314</v>
      </c>
      <c r="W43" s="259"/>
    </row>
    <row r="44" spans="1:24" ht="21">
      <c r="A44" s="14">
        <v>33</v>
      </c>
      <c r="B44" s="194" t="s">
        <v>653</v>
      </c>
      <c r="C44" s="11" t="s">
        <v>654</v>
      </c>
      <c r="D44" s="11" t="s">
        <v>655</v>
      </c>
      <c r="E44" s="106">
        <v>24</v>
      </c>
      <c r="F44" s="106">
        <v>62</v>
      </c>
      <c r="G44" s="12">
        <v>60</v>
      </c>
      <c r="H44" s="12">
        <v>65</v>
      </c>
      <c r="I44" s="11">
        <v>34</v>
      </c>
      <c r="J44" s="12">
        <v>31</v>
      </c>
      <c r="K44" s="191">
        <v>30</v>
      </c>
      <c r="L44" s="192">
        <f t="shared" si="0"/>
        <v>930</v>
      </c>
      <c r="M44" s="12">
        <v>11</v>
      </c>
      <c r="N44" s="11"/>
      <c r="O44" s="12">
        <v>10</v>
      </c>
      <c r="P44" s="11"/>
      <c r="Q44" s="12">
        <v>10</v>
      </c>
      <c r="R44" s="11"/>
      <c r="S44" s="12">
        <v>0</v>
      </c>
      <c r="T44" s="11"/>
      <c r="U44" s="12"/>
      <c r="V44" s="113"/>
      <c r="W44" s="114">
        <f t="shared" si="2"/>
        <v>48.666666666666664</v>
      </c>
      <c r="X44" s="193">
        <f t="shared" si="1"/>
        <v>31</v>
      </c>
    </row>
    <row r="45" spans="1:24" ht="21">
      <c r="A45" s="14">
        <v>34</v>
      </c>
      <c r="B45" s="194" t="s">
        <v>656</v>
      </c>
      <c r="C45" s="11" t="s">
        <v>657</v>
      </c>
      <c r="D45" s="11" t="s">
        <v>625</v>
      </c>
      <c r="E45" s="106">
        <v>30</v>
      </c>
      <c r="F45" s="106">
        <v>20</v>
      </c>
      <c r="G45" s="12">
        <v>20</v>
      </c>
      <c r="H45" s="12">
        <v>30</v>
      </c>
      <c r="I45" s="11">
        <v>14</v>
      </c>
      <c r="J45" s="12">
        <v>16</v>
      </c>
      <c r="K45" s="191">
        <v>28</v>
      </c>
      <c r="L45" s="192">
        <f t="shared" si="0"/>
        <v>448</v>
      </c>
      <c r="M45" s="12">
        <v>4</v>
      </c>
      <c r="N45" s="11"/>
      <c r="O45" s="12">
        <v>4</v>
      </c>
      <c r="P45" s="11"/>
      <c r="Q45" s="12">
        <v>4</v>
      </c>
      <c r="R45" s="11"/>
      <c r="S45" s="12">
        <v>4</v>
      </c>
      <c r="T45" s="11"/>
      <c r="U45" s="12"/>
      <c r="V45" s="113"/>
      <c r="W45" s="114">
        <f t="shared" si="2"/>
        <v>23.333333333333332</v>
      </c>
      <c r="X45" s="193">
        <f t="shared" si="1"/>
        <v>16</v>
      </c>
    </row>
    <row r="46" spans="1:24" ht="21">
      <c r="A46" s="14">
        <v>35</v>
      </c>
      <c r="B46" s="194" t="s">
        <v>656</v>
      </c>
      <c r="C46" s="11" t="s">
        <v>658</v>
      </c>
      <c r="D46" s="11" t="s">
        <v>625</v>
      </c>
      <c r="E46" s="106">
        <v>200</v>
      </c>
      <c r="F46" s="106">
        <v>200</v>
      </c>
      <c r="G46" s="12">
        <v>250</v>
      </c>
      <c r="H46" s="12">
        <v>300</v>
      </c>
      <c r="I46" s="11">
        <v>139</v>
      </c>
      <c r="J46" s="12">
        <v>161</v>
      </c>
      <c r="K46" s="191">
        <v>28</v>
      </c>
      <c r="L46" s="192">
        <f t="shared" si="0"/>
        <v>4508</v>
      </c>
      <c r="M46" s="12">
        <v>61</v>
      </c>
      <c r="N46" s="11"/>
      <c r="O46" s="12">
        <v>50</v>
      </c>
      <c r="P46" s="11"/>
      <c r="Q46" s="12">
        <v>50</v>
      </c>
      <c r="R46" s="11"/>
      <c r="S46" s="12">
        <v>0</v>
      </c>
      <c r="T46" s="11"/>
      <c r="U46" s="12"/>
      <c r="V46" s="113"/>
      <c r="W46" s="114">
        <f t="shared" si="2"/>
        <v>216.66666666666666</v>
      </c>
      <c r="X46" s="193">
        <f t="shared" si="1"/>
        <v>161</v>
      </c>
    </row>
    <row r="47" spans="1:24" ht="21">
      <c r="A47" s="14">
        <v>36</v>
      </c>
      <c r="B47" s="194" t="s">
        <v>656</v>
      </c>
      <c r="C47" s="11" t="s">
        <v>659</v>
      </c>
      <c r="D47" s="11" t="s">
        <v>625</v>
      </c>
      <c r="E47" s="106">
        <v>175</v>
      </c>
      <c r="F47" s="106">
        <v>171</v>
      </c>
      <c r="G47" s="12">
        <v>180</v>
      </c>
      <c r="H47" s="12">
        <v>200</v>
      </c>
      <c r="I47" s="11">
        <v>62</v>
      </c>
      <c r="J47" s="12">
        <v>138</v>
      </c>
      <c r="K47" s="191">
        <v>13</v>
      </c>
      <c r="L47" s="192">
        <f t="shared" si="0"/>
        <v>1794</v>
      </c>
      <c r="M47" s="12">
        <v>50</v>
      </c>
      <c r="N47" s="11"/>
      <c r="O47" s="12">
        <v>50</v>
      </c>
      <c r="P47" s="11"/>
      <c r="Q47" s="12">
        <v>38</v>
      </c>
      <c r="R47" s="11"/>
      <c r="S47" s="12">
        <v>0</v>
      </c>
      <c r="T47" s="11"/>
      <c r="U47" s="12"/>
      <c r="V47" s="113"/>
      <c r="W47" s="114">
        <f t="shared" si="2"/>
        <v>175.33333333333334</v>
      </c>
      <c r="X47" s="193">
        <f t="shared" si="1"/>
        <v>138</v>
      </c>
    </row>
    <row r="48" spans="1:24" ht="21">
      <c r="A48" s="14">
        <v>37</v>
      </c>
      <c r="B48" s="194" t="s">
        <v>656</v>
      </c>
      <c r="C48" s="11" t="s">
        <v>660</v>
      </c>
      <c r="D48" s="11" t="s">
        <v>625</v>
      </c>
      <c r="E48" s="106">
        <v>100</v>
      </c>
      <c r="F48" s="106">
        <v>150</v>
      </c>
      <c r="G48" s="12">
        <v>150</v>
      </c>
      <c r="H48" s="12">
        <v>200</v>
      </c>
      <c r="I48" s="11">
        <v>100</v>
      </c>
      <c r="J48" s="12">
        <v>100</v>
      </c>
      <c r="K48" s="191">
        <v>13</v>
      </c>
      <c r="L48" s="192">
        <f t="shared" si="0"/>
        <v>1300</v>
      </c>
      <c r="M48" s="12">
        <v>50</v>
      </c>
      <c r="N48" s="11"/>
      <c r="O48" s="12">
        <v>0</v>
      </c>
      <c r="P48" s="11"/>
      <c r="Q48" s="12">
        <v>50</v>
      </c>
      <c r="R48" s="11"/>
      <c r="S48" s="12">
        <v>0</v>
      </c>
      <c r="T48" s="11"/>
      <c r="U48" s="12"/>
      <c r="V48" s="113"/>
      <c r="W48" s="114">
        <f t="shared" si="2"/>
        <v>133.33333333333334</v>
      </c>
      <c r="X48" s="193">
        <f t="shared" si="1"/>
        <v>100</v>
      </c>
    </row>
    <row r="49" spans="1:24" ht="21">
      <c r="A49" s="14">
        <v>38</v>
      </c>
      <c r="B49" s="194" t="s">
        <v>661</v>
      </c>
      <c r="C49" s="11" t="s">
        <v>662</v>
      </c>
      <c r="D49" s="11" t="s">
        <v>620</v>
      </c>
      <c r="E49" s="106">
        <v>74</v>
      </c>
      <c r="F49" s="106">
        <v>27</v>
      </c>
      <c r="G49" s="12">
        <v>52</v>
      </c>
      <c r="H49" s="12">
        <v>250</v>
      </c>
      <c r="I49" s="11">
        <v>52</v>
      </c>
      <c r="J49" s="12">
        <v>198</v>
      </c>
      <c r="K49" s="191">
        <v>23</v>
      </c>
      <c r="L49" s="192">
        <f t="shared" si="0"/>
        <v>4554</v>
      </c>
      <c r="M49" s="12">
        <v>50</v>
      </c>
      <c r="N49" s="11"/>
      <c r="O49" s="12">
        <v>50</v>
      </c>
      <c r="P49" s="11"/>
      <c r="Q49" s="12">
        <v>50</v>
      </c>
      <c r="R49" s="11"/>
      <c r="S49" s="12">
        <v>48</v>
      </c>
      <c r="T49" s="11"/>
      <c r="U49" s="12"/>
      <c r="V49" s="113"/>
      <c r="W49" s="114">
        <f t="shared" si="2"/>
        <v>51</v>
      </c>
      <c r="X49" s="193">
        <f t="shared" si="1"/>
        <v>198</v>
      </c>
    </row>
    <row r="50" spans="1:24" ht="21">
      <c r="A50" s="14">
        <v>39</v>
      </c>
      <c r="B50" s="194" t="s">
        <v>661</v>
      </c>
      <c r="C50" s="11" t="s">
        <v>663</v>
      </c>
      <c r="D50" s="11" t="s">
        <v>620</v>
      </c>
      <c r="E50" s="106">
        <v>339</v>
      </c>
      <c r="F50" s="106">
        <v>270</v>
      </c>
      <c r="G50" s="12">
        <v>300</v>
      </c>
      <c r="H50" s="12">
        <v>400</v>
      </c>
      <c r="I50" s="11">
        <v>75</v>
      </c>
      <c r="J50" s="12">
        <v>325</v>
      </c>
      <c r="K50" s="191">
        <v>33.25</v>
      </c>
      <c r="L50" s="192">
        <f t="shared" si="0"/>
        <v>10806.25</v>
      </c>
      <c r="M50" s="12">
        <v>100</v>
      </c>
      <c r="N50" s="11"/>
      <c r="O50" s="12">
        <v>100</v>
      </c>
      <c r="P50" s="11"/>
      <c r="Q50" s="12">
        <v>75</v>
      </c>
      <c r="R50" s="11"/>
      <c r="S50" s="12">
        <v>50</v>
      </c>
      <c r="T50" s="11"/>
      <c r="U50" s="12"/>
      <c r="V50" s="113"/>
      <c r="W50" s="114">
        <f t="shared" si="2"/>
        <v>303</v>
      </c>
      <c r="X50" s="193">
        <f t="shared" si="1"/>
        <v>325</v>
      </c>
    </row>
    <row r="51" spans="1:24" ht="21">
      <c r="A51" s="14">
        <v>40</v>
      </c>
      <c r="B51" s="194" t="s">
        <v>661</v>
      </c>
      <c r="C51" s="11" t="s">
        <v>664</v>
      </c>
      <c r="D51" s="11" t="s">
        <v>620</v>
      </c>
      <c r="E51" s="106">
        <v>43</v>
      </c>
      <c r="F51" s="106">
        <v>45</v>
      </c>
      <c r="G51" s="12">
        <v>45</v>
      </c>
      <c r="H51" s="12">
        <v>100</v>
      </c>
      <c r="I51" s="11">
        <v>20</v>
      </c>
      <c r="J51" s="12">
        <v>80</v>
      </c>
      <c r="K51" s="191">
        <v>66.75</v>
      </c>
      <c r="L51" s="192">
        <f t="shared" si="0"/>
        <v>5340</v>
      </c>
      <c r="M51" s="12">
        <v>40</v>
      </c>
      <c r="N51" s="11"/>
      <c r="O51" s="12">
        <v>0</v>
      </c>
      <c r="P51" s="11"/>
      <c r="Q51" s="12">
        <v>40</v>
      </c>
      <c r="R51" s="11"/>
      <c r="S51" s="12">
        <v>0</v>
      </c>
      <c r="T51" s="11"/>
      <c r="U51" s="12"/>
      <c r="V51" s="113"/>
      <c r="W51" s="114">
        <f t="shared" si="2"/>
        <v>44.333333333333336</v>
      </c>
      <c r="X51" s="193">
        <f t="shared" si="1"/>
        <v>80</v>
      </c>
    </row>
    <row r="52" spans="1:24" ht="21">
      <c r="A52" s="14">
        <v>41</v>
      </c>
      <c r="B52" s="194" t="s">
        <v>665</v>
      </c>
      <c r="C52" s="11" t="s">
        <v>666</v>
      </c>
      <c r="D52" s="11" t="s">
        <v>23</v>
      </c>
      <c r="E52" s="106">
        <v>720</v>
      </c>
      <c r="F52" s="106">
        <v>1080</v>
      </c>
      <c r="G52" s="12">
        <v>1200</v>
      </c>
      <c r="H52" s="12">
        <v>2000</v>
      </c>
      <c r="I52" s="11">
        <v>473</v>
      </c>
      <c r="J52" s="12">
        <v>1527</v>
      </c>
      <c r="K52" s="191">
        <v>32</v>
      </c>
      <c r="L52" s="192">
        <f t="shared" si="0"/>
        <v>48864</v>
      </c>
      <c r="M52" s="12">
        <v>527</v>
      </c>
      <c r="N52" s="11"/>
      <c r="O52" s="12">
        <v>500</v>
      </c>
      <c r="P52" s="11"/>
      <c r="Q52" s="12">
        <v>300</v>
      </c>
      <c r="R52" s="11"/>
      <c r="S52" s="12">
        <v>200</v>
      </c>
      <c r="T52" s="11"/>
      <c r="U52" s="12"/>
      <c r="V52" s="113"/>
      <c r="W52" s="114">
        <f t="shared" si="2"/>
        <v>1000</v>
      </c>
      <c r="X52" s="193">
        <f t="shared" si="1"/>
        <v>1527</v>
      </c>
    </row>
    <row r="53" spans="1:24" ht="21">
      <c r="A53" s="14">
        <v>42</v>
      </c>
      <c r="B53" s="194" t="s">
        <v>665</v>
      </c>
      <c r="C53" s="11" t="s">
        <v>666</v>
      </c>
      <c r="D53" s="11" t="s">
        <v>667</v>
      </c>
      <c r="E53" s="106">
        <v>10760</v>
      </c>
      <c r="F53" s="106">
        <v>10240</v>
      </c>
      <c r="G53" s="12">
        <v>8790</v>
      </c>
      <c r="H53" s="12">
        <v>12000</v>
      </c>
      <c r="I53" s="11">
        <v>980</v>
      </c>
      <c r="J53" s="12">
        <v>11020</v>
      </c>
      <c r="K53" s="191">
        <v>2.5</v>
      </c>
      <c r="L53" s="192">
        <f t="shared" si="0"/>
        <v>27550</v>
      </c>
      <c r="M53" s="12">
        <v>4000</v>
      </c>
      <c r="N53" s="11"/>
      <c r="O53" s="12">
        <v>3000</v>
      </c>
      <c r="P53" s="11"/>
      <c r="Q53" s="12">
        <v>2000</v>
      </c>
      <c r="R53" s="11"/>
      <c r="S53" s="12">
        <v>2020</v>
      </c>
      <c r="T53" s="11"/>
      <c r="U53" s="12"/>
      <c r="V53" s="113"/>
      <c r="W53" s="114">
        <f t="shared" si="2"/>
        <v>9930</v>
      </c>
      <c r="X53" s="193">
        <f t="shared" si="1"/>
        <v>11020</v>
      </c>
    </row>
    <row r="54" spans="1:24" ht="21">
      <c r="A54" s="14">
        <v>43</v>
      </c>
      <c r="B54" s="194" t="s">
        <v>665</v>
      </c>
      <c r="C54" s="11" t="s">
        <v>666</v>
      </c>
      <c r="D54" s="11" t="s">
        <v>212</v>
      </c>
      <c r="E54" s="106">
        <v>9000</v>
      </c>
      <c r="F54" s="106">
        <v>12460</v>
      </c>
      <c r="G54" s="12">
        <v>10200</v>
      </c>
      <c r="H54" s="12">
        <v>12000</v>
      </c>
      <c r="I54" s="11">
        <v>340</v>
      </c>
      <c r="J54" s="12">
        <v>11660</v>
      </c>
      <c r="K54" s="191">
        <v>4.2</v>
      </c>
      <c r="L54" s="192">
        <f t="shared" si="0"/>
        <v>48972</v>
      </c>
      <c r="M54" s="12">
        <v>4160</v>
      </c>
      <c r="N54" s="11"/>
      <c r="O54" s="12">
        <v>2500</v>
      </c>
      <c r="P54" s="11"/>
      <c r="Q54" s="12">
        <v>2500</v>
      </c>
      <c r="R54" s="11"/>
      <c r="S54" s="12">
        <v>2500</v>
      </c>
      <c r="T54" s="11"/>
      <c r="U54" s="12"/>
      <c r="V54" s="113"/>
      <c r="W54" s="114">
        <f t="shared" si="2"/>
        <v>10553.333333333334</v>
      </c>
      <c r="X54" s="193">
        <f t="shared" si="1"/>
        <v>11660</v>
      </c>
    </row>
    <row r="55" spans="1:24" ht="21">
      <c r="A55" s="14">
        <v>44</v>
      </c>
      <c r="B55" s="194" t="s">
        <v>668</v>
      </c>
      <c r="C55" s="11" t="s">
        <v>669</v>
      </c>
      <c r="D55" s="11" t="s">
        <v>670</v>
      </c>
      <c r="E55" s="106">
        <v>0</v>
      </c>
      <c r="F55" s="106">
        <v>5</v>
      </c>
      <c r="G55" s="12">
        <v>10</v>
      </c>
      <c r="H55" s="12">
        <v>10</v>
      </c>
      <c r="I55" s="11">
        <v>9</v>
      </c>
      <c r="J55" s="12">
        <v>1</v>
      </c>
      <c r="K55" s="191">
        <v>625</v>
      </c>
      <c r="L55" s="192">
        <f t="shared" si="0"/>
        <v>625</v>
      </c>
      <c r="M55" s="12">
        <v>1</v>
      </c>
      <c r="N55" s="11"/>
      <c r="O55" s="12">
        <v>0</v>
      </c>
      <c r="P55" s="11"/>
      <c r="Q55" s="12">
        <v>0</v>
      </c>
      <c r="R55" s="11"/>
      <c r="S55" s="12">
        <v>0</v>
      </c>
      <c r="T55" s="11"/>
      <c r="U55" s="12"/>
      <c r="V55" s="113"/>
      <c r="W55" s="114">
        <f t="shared" si="2"/>
        <v>5</v>
      </c>
      <c r="X55" s="193">
        <f t="shared" si="1"/>
        <v>1</v>
      </c>
    </row>
    <row r="56" spans="1:24" ht="21">
      <c r="A56" s="14">
        <v>45</v>
      </c>
      <c r="B56" s="194" t="s">
        <v>671</v>
      </c>
      <c r="C56" s="11" t="s">
        <v>672</v>
      </c>
      <c r="D56" s="11" t="s">
        <v>673</v>
      </c>
      <c r="E56" s="106">
        <v>3500</v>
      </c>
      <c r="F56" s="106">
        <v>1500</v>
      </c>
      <c r="G56" s="12">
        <v>3000</v>
      </c>
      <c r="H56" s="12">
        <v>3000</v>
      </c>
      <c r="I56" s="11">
        <v>250</v>
      </c>
      <c r="J56" s="12">
        <v>2750</v>
      </c>
      <c r="K56" s="191">
        <v>4</v>
      </c>
      <c r="L56" s="192">
        <f t="shared" si="0"/>
        <v>11000</v>
      </c>
      <c r="M56" s="12">
        <v>1250</v>
      </c>
      <c r="N56" s="11"/>
      <c r="O56" s="12">
        <v>1000</v>
      </c>
      <c r="P56" s="11"/>
      <c r="Q56" s="12">
        <v>500</v>
      </c>
      <c r="R56" s="11"/>
      <c r="S56" s="12">
        <v>500</v>
      </c>
      <c r="T56" s="11"/>
      <c r="U56" s="12"/>
      <c r="V56" s="113"/>
      <c r="W56" s="114">
        <f t="shared" si="2"/>
        <v>2666.6666666666665</v>
      </c>
      <c r="X56" s="193">
        <f t="shared" si="1"/>
        <v>2750</v>
      </c>
    </row>
    <row r="57" spans="1:24" ht="21">
      <c r="A57" s="14">
        <v>46</v>
      </c>
      <c r="B57" s="194" t="s">
        <v>671</v>
      </c>
      <c r="C57" s="11" t="s">
        <v>674</v>
      </c>
      <c r="D57" s="11" t="s">
        <v>673</v>
      </c>
      <c r="E57" s="106">
        <v>4400</v>
      </c>
      <c r="F57" s="106">
        <v>250</v>
      </c>
      <c r="G57" s="12">
        <v>1500</v>
      </c>
      <c r="H57" s="12">
        <v>2000</v>
      </c>
      <c r="I57" s="11">
        <v>490</v>
      </c>
      <c r="J57" s="12">
        <v>1510</v>
      </c>
      <c r="K57" s="191">
        <v>12</v>
      </c>
      <c r="L57" s="192">
        <f t="shared" si="0"/>
        <v>18120</v>
      </c>
      <c r="M57" s="12">
        <v>400</v>
      </c>
      <c r="N57" s="11"/>
      <c r="O57" s="12">
        <v>370</v>
      </c>
      <c r="P57" s="11"/>
      <c r="Q57" s="12">
        <v>370</v>
      </c>
      <c r="R57" s="11"/>
      <c r="S57" s="12">
        <v>370</v>
      </c>
      <c r="T57" s="11"/>
      <c r="U57" s="12"/>
      <c r="V57" s="113"/>
      <c r="W57" s="114">
        <f t="shared" si="2"/>
        <v>2050</v>
      </c>
      <c r="X57" s="193">
        <f t="shared" si="1"/>
        <v>1510</v>
      </c>
    </row>
    <row r="58" spans="1:24" ht="21">
      <c r="A58" s="14">
        <v>47</v>
      </c>
      <c r="B58" s="194" t="s">
        <v>671</v>
      </c>
      <c r="C58" s="11" t="s">
        <v>675</v>
      </c>
      <c r="D58" s="11" t="s">
        <v>673</v>
      </c>
      <c r="E58" s="106">
        <v>800</v>
      </c>
      <c r="F58" s="106">
        <v>900</v>
      </c>
      <c r="G58" s="12">
        <v>1000</v>
      </c>
      <c r="H58" s="12">
        <v>900</v>
      </c>
      <c r="I58" s="11">
        <v>180</v>
      </c>
      <c r="J58" s="12">
        <v>720</v>
      </c>
      <c r="K58" s="191">
        <v>12</v>
      </c>
      <c r="L58" s="192">
        <f t="shared" si="0"/>
        <v>8640</v>
      </c>
      <c r="M58" s="12">
        <v>200</v>
      </c>
      <c r="N58" s="11"/>
      <c r="O58" s="12">
        <v>200</v>
      </c>
      <c r="P58" s="11"/>
      <c r="Q58" s="12">
        <v>200</v>
      </c>
      <c r="R58" s="11"/>
      <c r="S58" s="12">
        <v>120</v>
      </c>
      <c r="T58" s="11"/>
      <c r="U58" s="12"/>
      <c r="V58" s="113"/>
      <c r="W58" s="114">
        <f t="shared" si="2"/>
        <v>900</v>
      </c>
      <c r="X58" s="193">
        <f t="shared" si="1"/>
        <v>720</v>
      </c>
    </row>
    <row r="59" spans="1:24" ht="21">
      <c r="A59" s="14">
        <v>48</v>
      </c>
      <c r="B59" s="194" t="s">
        <v>676</v>
      </c>
      <c r="C59" s="11" t="s">
        <v>677</v>
      </c>
      <c r="D59" s="11" t="s">
        <v>678</v>
      </c>
      <c r="E59" s="106">
        <v>37</v>
      </c>
      <c r="F59" s="106">
        <v>27</v>
      </c>
      <c r="G59" s="12">
        <v>27</v>
      </c>
      <c r="H59" s="12">
        <v>30</v>
      </c>
      <c r="I59" s="11">
        <v>19</v>
      </c>
      <c r="J59" s="12">
        <v>11</v>
      </c>
      <c r="K59" s="191">
        <v>768.52</v>
      </c>
      <c r="L59" s="192">
        <f t="shared" si="0"/>
        <v>8453.72</v>
      </c>
      <c r="M59" s="12">
        <v>3</v>
      </c>
      <c r="N59" s="11"/>
      <c r="O59" s="12">
        <v>3</v>
      </c>
      <c r="P59" s="11"/>
      <c r="Q59" s="12">
        <v>3</v>
      </c>
      <c r="R59" s="11"/>
      <c r="S59" s="12">
        <v>2</v>
      </c>
      <c r="T59" s="11"/>
      <c r="U59" s="12"/>
      <c r="V59" s="113"/>
      <c r="W59" s="114">
        <f t="shared" si="2"/>
        <v>30.333333333333332</v>
      </c>
      <c r="X59" s="193">
        <f t="shared" si="1"/>
        <v>11</v>
      </c>
    </row>
    <row r="60" spans="1:24" ht="21">
      <c r="A60" s="14">
        <v>49</v>
      </c>
      <c r="B60" s="194" t="s">
        <v>676</v>
      </c>
      <c r="C60" s="11" t="s">
        <v>679</v>
      </c>
      <c r="D60" s="11" t="s">
        <v>678</v>
      </c>
      <c r="E60" s="106">
        <v>25</v>
      </c>
      <c r="F60" s="106">
        <v>20</v>
      </c>
      <c r="G60" s="12">
        <v>20</v>
      </c>
      <c r="H60" s="12">
        <v>25</v>
      </c>
      <c r="I60" s="11">
        <v>17</v>
      </c>
      <c r="J60" s="12">
        <v>8</v>
      </c>
      <c r="K60" s="191">
        <v>784.21</v>
      </c>
      <c r="L60" s="192">
        <f t="shared" si="0"/>
        <v>6273.68</v>
      </c>
      <c r="M60" s="12">
        <v>2</v>
      </c>
      <c r="N60" s="11"/>
      <c r="O60" s="12">
        <v>2</v>
      </c>
      <c r="P60" s="11"/>
      <c r="Q60" s="12">
        <v>2</v>
      </c>
      <c r="R60" s="11"/>
      <c r="S60" s="12">
        <v>2</v>
      </c>
      <c r="T60" s="11"/>
      <c r="U60" s="12"/>
      <c r="V60" s="113"/>
      <c r="W60" s="114">
        <f t="shared" si="2"/>
        <v>21.666666666666668</v>
      </c>
      <c r="X60" s="193">
        <f t="shared" si="1"/>
        <v>8</v>
      </c>
    </row>
    <row r="61" spans="1:24" ht="21">
      <c r="A61" s="14">
        <v>50</v>
      </c>
      <c r="B61" s="194" t="s">
        <v>676</v>
      </c>
      <c r="C61" s="11" t="s">
        <v>680</v>
      </c>
      <c r="D61" s="11" t="s">
        <v>678</v>
      </c>
      <c r="E61" s="106">
        <v>10</v>
      </c>
      <c r="F61" s="106">
        <v>10</v>
      </c>
      <c r="G61" s="12">
        <v>10</v>
      </c>
      <c r="H61" s="12">
        <v>10</v>
      </c>
      <c r="I61" s="11">
        <v>8</v>
      </c>
      <c r="J61" s="12">
        <v>2</v>
      </c>
      <c r="K61" s="191">
        <v>800</v>
      </c>
      <c r="L61" s="192">
        <f t="shared" si="0"/>
        <v>1600</v>
      </c>
      <c r="M61" s="12">
        <v>2</v>
      </c>
      <c r="N61" s="11"/>
      <c r="O61" s="12">
        <v>0</v>
      </c>
      <c r="P61" s="11"/>
      <c r="Q61" s="12">
        <v>0</v>
      </c>
      <c r="R61" s="11"/>
      <c r="S61" s="12">
        <v>0</v>
      </c>
      <c r="T61" s="11"/>
      <c r="U61" s="12"/>
      <c r="V61" s="113"/>
      <c r="W61" s="114">
        <f t="shared" si="2"/>
        <v>10</v>
      </c>
      <c r="X61" s="193">
        <f t="shared" si="1"/>
        <v>2</v>
      </c>
    </row>
    <row r="62" spans="1:24" ht="21">
      <c r="A62" s="14">
        <v>51</v>
      </c>
      <c r="B62" s="194" t="s">
        <v>681</v>
      </c>
      <c r="C62" s="11"/>
      <c r="D62" s="11" t="s">
        <v>678</v>
      </c>
      <c r="E62" s="106">
        <v>6600</v>
      </c>
      <c r="F62" s="106">
        <v>6800</v>
      </c>
      <c r="G62" s="12">
        <v>6400</v>
      </c>
      <c r="H62" s="12">
        <v>8000</v>
      </c>
      <c r="I62" s="11">
        <v>1800</v>
      </c>
      <c r="J62" s="12">
        <v>7710</v>
      </c>
      <c r="K62" s="191">
        <v>4.5</v>
      </c>
      <c r="L62" s="192">
        <f t="shared" si="0"/>
        <v>34695</v>
      </c>
      <c r="M62" s="12">
        <v>2000</v>
      </c>
      <c r="N62" s="11"/>
      <c r="O62" s="12">
        <v>2000</v>
      </c>
      <c r="P62" s="11"/>
      <c r="Q62" s="12">
        <v>2000</v>
      </c>
      <c r="R62" s="11"/>
      <c r="S62" s="12">
        <v>1710</v>
      </c>
      <c r="T62" s="11"/>
      <c r="U62" s="12"/>
      <c r="V62" s="113"/>
      <c r="W62" s="114">
        <f t="shared" si="2"/>
        <v>6600</v>
      </c>
      <c r="X62" s="193">
        <f t="shared" si="1"/>
        <v>6200</v>
      </c>
    </row>
    <row r="63" spans="1:24" s="116" customFormat="1" ht="21">
      <c r="A63" s="14">
        <v>52</v>
      </c>
      <c r="B63" s="194" t="s">
        <v>682</v>
      </c>
      <c r="C63" s="11"/>
      <c r="D63" s="11" t="s">
        <v>14</v>
      </c>
      <c r="E63" s="106">
        <v>1306</v>
      </c>
      <c r="F63" s="106">
        <v>1388</v>
      </c>
      <c r="G63" s="12">
        <v>1301</v>
      </c>
      <c r="H63" s="12">
        <v>1500</v>
      </c>
      <c r="I63" s="11">
        <v>144</v>
      </c>
      <c r="J63" s="12">
        <v>1356</v>
      </c>
      <c r="K63" s="191">
        <v>37</v>
      </c>
      <c r="L63" s="192">
        <f t="shared" si="0"/>
        <v>50172</v>
      </c>
      <c r="M63" s="12">
        <v>340</v>
      </c>
      <c r="N63" s="11"/>
      <c r="O63" s="12">
        <v>340</v>
      </c>
      <c r="P63" s="11"/>
      <c r="Q63" s="12">
        <v>340</v>
      </c>
      <c r="R63" s="11"/>
      <c r="S63" s="12">
        <v>336</v>
      </c>
      <c r="T63" s="11"/>
      <c r="U63" s="12"/>
      <c r="V63" s="113"/>
      <c r="W63" s="114">
        <f t="shared" si="2"/>
        <v>1331.6666666666667</v>
      </c>
      <c r="X63" s="193">
        <f t="shared" si="1"/>
        <v>1356</v>
      </c>
    </row>
    <row r="64" spans="1:24" s="116" customFormat="1" ht="21">
      <c r="A64" s="14">
        <v>53</v>
      </c>
      <c r="B64" s="194" t="s">
        <v>683</v>
      </c>
      <c r="C64" s="11" t="s">
        <v>684</v>
      </c>
      <c r="D64" s="11" t="s">
        <v>685</v>
      </c>
      <c r="E64" s="106">
        <v>426</v>
      </c>
      <c r="F64" s="106">
        <v>448</v>
      </c>
      <c r="G64" s="12">
        <v>470</v>
      </c>
      <c r="H64" s="12">
        <v>600</v>
      </c>
      <c r="I64" s="11">
        <v>236</v>
      </c>
      <c r="J64" s="12">
        <v>364</v>
      </c>
      <c r="K64" s="191">
        <v>14.27</v>
      </c>
      <c r="L64" s="192">
        <f t="shared" si="0"/>
        <v>5194.28</v>
      </c>
      <c r="M64" s="12">
        <v>100</v>
      </c>
      <c r="N64" s="11"/>
      <c r="O64" s="12">
        <v>100</v>
      </c>
      <c r="P64" s="11"/>
      <c r="Q64" s="12">
        <v>100</v>
      </c>
      <c r="R64" s="11"/>
      <c r="S64" s="12">
        <v>64</v>
      </c>
      <c r="T64" s="11"/>
      <c r="U64" s="12"/>
      <c r="V64" s="113"/>
      <c r="W64" s="114">
        <f t="shared" si="2"/>
        <v>448</v>
      </c>
      <c r="X64" s="193">
        <f t="shared" si="1"/>
        <v>364</v>
      </c>
    </row>
    <row r="65" spans="1:24" s="116" customFormat="1" ht="21">
      <c r="A65" s="14">
        <v>54</v>
      </c>
      <c r="B65" s="194" t="s">
        <v>686</v>
      </c>
      <c r="C65" s="11" t="s">
        <v>659</v>
      </c>
      <c r="D65" s="11" t="s">
        <v>14</v>
      </c>
      <c r="E65" s="106">
        <v>2</v>
      </c>
      <c r="F65" s="106">
        <v>3</v>
      </c>
      <c r="G65" s="12">
        <v>4</v>
      </c>
      <c r="H65" s="12">
        <v>4</v>
      </c>
      <c r="I65" s="11">
        <v>1</v>
      </c>
      <c r="J65" s="12">
        <v>3</v>
      </c>
      <c r="K65" s="191">
        <v>588.5</v>
      </c>
      <c r="L65" s="192">
        <f t="shared" si="0"/>
        <v>1765.5</v>
      </c>
      <c r="M65" s="12">
        <v>3</v>
      </c>
      <c r="N65" s="11"/>
      <c r="O65" s="12">
        <v>0</v>
      </c>
      <c r="P65" s="11"/>
      <c r="Q65" s="12">
        <v>0</v>
      </c>
      <c r="R65" s="11"/>
      <c r="S65" s="12">
        <v>0</v>
      </c>
      <c r="T65" s="11"/>
      <c r="U65" s="12"/>
      <c r="V65" s="113"/>
      <c r="W65" s="114">
        <f t="shared" si="2"/>
        <v>3</v>
      </c>
      <c r="X65" s="193">
        <f t="shared" si="1"/>
        <v>3</v>
      </c>
    </row>
    <row r="66" spans="1:24" ht="21">
      <c r="A66" s="14">
        <v>55</v>
      </c>
      <c r="B66" s="194" t="s">
        <v>686</v>
      </c>
      <c r="C66" s="11" t="s">
        <v>687</v>
      </c>
      <c r="D66" s="11" t="s">
        <v>14</v>
      </c>
      <c r="E66" s="106">
        <v>15</v>
      </c>
      <c r="F66" s="106">
        <v>13</v>
      </c>
      <c r="G66" s="12">
        <v>14</v>
      </c>
      <c r="H66" s="12">
        <v>15</v>
      </c>
      <c r="I66" s="11">
        <v>4</v>
      </c>
      <c r="J66" s="12">
        <v>11</v>
      </c>
      <c r="K66" s="191">
        <v>427.23</v>
      </c>
      <c r="L66" s="192">
        <f t="shared" si="0"/>
        <v>4699.530000000001</v>
      </c>
      <c r="M66" s="12">
        <v>3</v>
      </c>
      <c r="N66" s="11"/>
      <c r="O66" s="12">
        <v>3</v>
      </c>
      <c r="P66" s="11"/>
      <c r="Q66" s="12">
        <v>3</v>
      </c>
      <c r="R66" s="11"/>
      <c r="S66" s="12">
        <v>2</v>
      </c>
      <c r="T66" s="11"/>
      <c r="U66" s="12"/>
      <c r="V66" s="113"/>
      <c r="W66" s="114">
        <f t="shared" si="2"/>
        <v>14</v>
      </c>
      <c r="X66" s="193">
        <f t="shared" si="1"/>
        <v>11</v>
      </c>
    </row>
    <row r="67" spans="1:24" ht="21">
      <c r="A67" s="14">
        <v>56</v>
      </c>
      <c r="B67" s="194" t="s">
        <v>686</v>
      </c>
      <c r="C67" s="11" t="s">
        <v>688</v>
      </c>
      <c r="D67" s="11" t="s">
        <v>14</v>
      </c>
      <c r="E67" s="106">
        <v>9</v>
      </c>
      <c r="F67" s="106">
        <v>12</v>
      </c>
      <c r="G67" s="12">
        <v>10</v>
      </c>
      <c r="H67" s="12">
        <v>10</v>
      </c>
      <c r="I67" s="11">
        <v>5</v>
      </c>
      <c r="J67" s="12">
        <v>5</v>
      </c>
      <c r="K67" s="191">
        <v>410</v>
      </c>
      <c r="L67" s="192">
        <f t="shared" si="0"/>
        <v>2050</v>
      </c>
      <c r="M67" s="12">
        <v>3</v>
      </c>
      <c r="N67" s="11"/>
      <c r="O67" s="12">
        <v>0</v>
      </c>
      <c r="P67" s="11"/>
      <c r="Q67" s="12">
        <v>2</v>
      </c>
      <c r="R67" s="11"/>
      <c r="S67" s="12">
        <v>0</v>
      </c>
      <c r="T67" s="11"/>
      <c r="U67" s="12"/>
      <c r="V67" s="113"/>
      <c r="W67" s="114">
        <f t="shared" si="2"/>
        <v>10.333333333333334</v>
      </c>
      <c r="X67" s="193">
        <f t="shared" si="1"/>
        <v>5</v>
      </c>
    </row>
    <row r="68" spans="1:24" ht="21">
      <c r="A68" s="14">
        <v>57</v>
      </c>
      <c r="B68" s="194" t="s">
        <v>686</v>
      </c>
      <c r="C68" s="11" t="s">
        <v>689</v>
      </c>
      <c r="D68" s="11" t="s">
        <v>14</v>
      </c>
      <c r="E68" s="106">
        <v>55</v>
      </c>
      <c r="F68" s="106">
        <v>62</v>
      </c>
      <c r="G68" s="12">
        <v>100</v>
      </c>
      <c r="H68" s="12">
        <v>200</v>
      </c>
      <c r="I68" s="11">
        <v>104</v>
      </c>
      <c r="J68" s="12">
        <v>196</v>
      </c>
      <c r="K68" s="191">
        <v>435.67</v>
      </c>
      <c r="L68" s="192">
        <f t="shared" si="0"/>
        <v>85391.32</v>
      </c>
      <c r="M68" s="12">
        <v>50</v>
      </c>
      <c r="N68" s="11"/>
      <c r="O68" s="12">
        <v>50</v>
      </c>
      <c r="P68" s="11"/>
      <c r="Q68" s="12">
        <v>50</v>
      </c>
      <c r="R68" s="11"/>
      <c r="S68" s="12">
        <v>46</v>
      </c>
      <c r="T68" s="11"/>
      <c r="U68" s="12"/>
      <c r="V68" s="113"/>
      <c r="W68" s="114">
        <f t="shared" si="2"/>
        <v>72.33333333333333</v>
      </c>
      <c r="X68" s="193">
        <f aca="true" t="shared" si="3" ref="X68:X131">H68-I68</f>
        <v>96</v>
      </c>
    </row>
    <row r="69" spans="1:24" ht="21">
      <c r="A69" s="14">
        <v>58</v>
      </c>
      <c r="B69" s="194" t="s">
        <v>686</v>
      </c>
      <c r="C69" s="11" t="s">
        <v>690</v>
      </c>
      <c r="D69" s="11" t="s">
        <v>14</v>
      </c>
      <c r="E69" s="106">
        <v>240</v>
      </c>
      <c r="F69" s="106">
        <v>236</v>
      </c>
      <c r="G69" s="12">
        <v>200</v>
      </c>
      <c r="H69" s="12">
        <v>300</v>
      </c>
      <c r="I69" s="11">
        <v>45</v>
      </c>
      <c r="J69" s="12">
        <v>255</v>
      </c>
      <c r="K69" s="191">
        <v>426.5</v>
      </c>
      <c r="L69" s="192">
        <f t="shared" si="0"/>
        <v>108757.5</v>
      </c>
      <c r="M69" s="12">
        <v>100</v>
      </c>
      <c r="N69" s="11"/>
      <c r="O69" s="12">
        <v>50</v>
      </c>
      <c r="P69" s="11"/>
      <c r="Q69" s="12">
        <v>50</v>
      </c>
      <c r="R69" s="11"/>
      <c r="S69" s="12">
        <v>55</v>
      </c>
      <c r="T69" s="11"/>
      <c r="U69" s="12"/>
      <c r="V69" s="113"/>
      <c r="W69" s="114">
        <f t="shared" si="2"/>
        <v>225.33333333333334</v>
      </c>
      <c r="X69" s="193">
        <f t="shared" si="3"/>
        <v>255</v>
      </c>
    </row>
    <row r="70" spans="1:24" ht="21">
      <c r="A70" s="14">
        <v>59</v>
      </c>
      <c r="B70" s="194" t="s">
        <v>686</v>
      </c>
      <c r="C70" s="11" t="s">
        <v>691</v>
      </c>
      <c r="D70" s="11" t="s">
        <v>14</v>
      </c>
      <c r="E70" s="106">
        <v>2</v>
      </c>
      <c r="F70" s="106">
        <v>1</v>
      </c>
      <c r="G70" s="12">
        <v>1</v>
      </c>
      <c r="H70" s="12">
        <v>1</v>
      </c>
      <c r="I70" s="11">
        <v>0</v>
      </c>
      <c r="J70" s="12">
        <v>1</v>
      </c>
      <c r="K70" s="191">
        <v>1819</v>
      </c>
      <c r="L70" s="192">
        <f t="shared" si="0"/>
        <v>1819</v>
      </c>
      <c r="M70" s="12">
        <v>1</v>
      </c>
      <c r="N70" s="11"/>
      <c r="O70" s="12">
        <v>0</v>
      </c>
      <c r="P70" s="11"/>
      <c r="Q70" s="12">
        <v>0</v>
      </c>
      <c r="R70" s="11"/>
      <c r="S70" s="12">
        <v>0</v>
      </c>
      <c r="T70" s="11"/>
      <c r="U70" s="12"/>
      <c r="V70" s="113"/>
      <c r="W70" s="114">
        <f t="shared" si="2"/>
        <v>1.3333333333333333</v>
      </c>
      <c r="X70" s="193">
        <f t="shared" si="3"/>
        <v>1</v>
      </c>
    </row>
    <row r="71" spans="1:24" ht="21">
      <c r="A71" s="14">
        <v>60</v>
      </c>
      <c r="B71" s="194" t="s">
        <v>692</v>
      </c>
      <c r="C71" s="11" t="s">
        <v>637</v>
      </c>
      <c r="D71" s="11" t="s">
        <v>625</v>
      </c>
      <c r="E71" s="106">
        <v>15</v>
      </c>
      <c r="F71" s="106">
        <v>15</v>
      </c>
      <c r="G71" s="12">
        <v>20</v>
      </c>
      <c r="H71" s="12">
        <v>20</v>
      </c>
      <c r="I71" s="11">
        <v>12</v>
      </c>
      <c r="J71" s="12">
        <v>8</v>
      </c>
      <c r="K71" s="191">
        <v>9</v>
      </c>
      <c r="L71" s="192">
        <f t="shared" si="0"/>
        <v>72</v>
      </c>
      <c r="M71" s="12">
        <v>8</v>
      </c>
      <c r="N71" s="11"/>
      <c r="O71" s="12">
        <v>0</v>
      </c>
      <c r="P71" s="11"/>
      <c r="Q71" s="12">
        <v>0</v>
      </c>
      <c r="R71" s="11"/>
      <c r="S71" s="12">
        <v>0</v>
      </c>
      <c r="T71" s="11"/>
      <c r="U71" s="12"/>
      <c r="V71" s="113"/>
      <c r="W71" s="114">
        <f t="shared" si="2"/>
        <v>16.666666666666668</v>
      </c>
      <c r="X71" s="193">
        <f t="shared" si="3"/>
        <v>8</v>
      </c>
    </row>
    <row r="72" spans="1:24" ht="21">
      <c r="A72" s="14">
        <v>61</v>
      </c>
      <c r="B72" s="194" t="s">
        <v>692</v>
      </c>
      <c r="C72" s="11" t="s">
        <v>639</v>
      </c>
      <c r="D72" s="11" t="s">
        <v>625</v>
      </c>
      <c r="E72" s="106">
        <v>15</v>
      </c>
      <c r="F72" s="106">
        <v>15</v>
      </c>
      <c r="G72" s="12">
        <v>20</v>
      </c>
      <c r="H72" s="12">
        <v>20</v>
      </c>
      <c r="I72" s="11">
        <v>11</v>
      </c>
      <c r="J72" s="12">
        <v>9</v>
      </c>
      <c r="K72" s="191">
        <v>8</v>
      </c>
      <c r="L72" s="192">
        <f t="shared" si="0"/>
        <v>72</v>
      </c>
      <c r="M72" s="12">
        <v>0</v>
      </c>
      <c r="N72" s="11"/>
      <c r="O72" s="12">
        <v>0</v>
      </c>
      <c r="P72" s="11"/>
      <c r="Q72" s="12">
        <v>9</v>
      </c>
      <c r="R72" s="11"/>
      <c r="S72" s="12">
        <v>0</v>
      </c>
      <c r="T72" s="11"/>
      <c r="U72" s="12"/>
      <c r="V72" s="113"/>
      <c r="W72" s="114">
        <f t="shared" si="2"/>
        <v>16.666666666666668</v>
      </c>
      <c r="X72" s="193">
        <f t="shared" si="3"/>
        <v>9</v>
      </c>
    </row>
    <row r="73" spans="1:24" ht="21">
      <c r="A73" s="14">
        <v>62</v>
      </c>
      <c r="B73" s="194" t="s">
        <v>692</v>
      </c>
      <c r="C73" s="11" t="s">
        <v>643</v>
      </c>
      <c r="D73" s="11" t="s">
        <v>625</v>
      </c>
      <c r="E73" s="106">
        <v>300</v>
      </c>
      <c r="F73" s="106">
        <v>250</v>
      </c>
      <c r="G73" s="12">
        <v>250</v>
      </c>
      <c r="H73" s="12">
        <v>250</v>
      </c>
      <c r="I73" s="11">
        <v>108</v>
      </c>
      <c r="J73" s="12">
        <v>142</v>
      </c>
      <c r="K73" s="191">
        <v>7.6</v>
      </c>
      <c r="L73" s="192">
        <f t="shared" si="0"/>
        <v>1079.2</v>
      </c>
      <c r="M73" s="12">
        <v>50</v>
      </c>
      <c r="N73" s="11"/>
      <c r="O73" s="12">
        <v>50</v>
      </c>
      <c r="P73" s="11"/>
      <c r="Q73" s="12">
        <v>42</v>
      </c>
      <c r="R73" s="11"/>
      <c r="S73" s="12">
        <v>0</v>
      </c>
      <c r="T73" s="11"/>
      <c r="U73" s="12"/>
      <c r="V73" s="113"/>
      <c r="W73" s="114">
        <f t="shared" si="2"/>
        <v>266.6666666666667</v>
      </c>
      <c r="X73" s="193">
        <f t="shared" si="3"/>
        <v>142</v>
      </c>
    </row>
    <row r="74" spans="1:24" ht="21">
      <c r="A74" s="14">
        <v>63</v>
      </c>
      <c r="B74" s="194" t="s">
        <v>692</v>
      </c>
      <c r="C74" s="11" t="s">
        <v>657</v>
      </c>
      <c r="D74" s="11" t="s">
        <v>625</v>
      </c>
      <c r="E74" s="106">
        <v>15</v>
      </c>
      <c r="F74" s="106">
        <v>15</v>
      </c>
      <c r="G74" s="12">
        <v>20</v>
      </c>
      <c r="H74" s="12">
        <v>20</v>
      </c>
      <c r="I74" s="11">
        <v>16</v>
      </c>
      <c r="J74" s="12">
        <v>4</v>
      </c>
      <c r="K74" s="191">
        <v>8.91</v>
      </c>
      <c r="L74" s="192">
        <f t="shared" si="0"/>
        <v>35.64</v>
      </c>
      <c r="M74" s="12">
        <v>4</v>
      </c>
      <c r="N74" s="11"/>
      <c r="O74" s="12">
        <v>0</v>
      </c>
      <c r="P74" s="11"/>
      <c r="Q74" s="12">
        <v>0</v>
      </c>
      <c r="R74" s="11"/>
      <c r="S74" s="12">
        <v>0</v>
      </c>
      <c r="T74" s="11"/>
      <c r="U74" s="12"/>
      <c r="V74" s="113"/>
      <c r="W74" s="114">
        <f t="shared" si="2"/>
        <v>16.666666666666668</v>
      </c>
      <c r="X74" s="193">
        <f t="shared" si="3"/>
        <v>4</v>
      </c>
    </row>
    <row r="75" spans="1:24" ht="21">
      <c r="A75" s="14">
        <v>64</v>
      </c>
      <c r="B75" s="194" t="s">
        <v>692</v>
      </c>
      <c r="C75" s="11" t="s">
        <v>693</v>
      </c>
      <c r="D75" s="11" t="s">
        <v>625</v>
      </c>
      <c r="E75" s="106">
        <v>15</v>
      </c>
      <c r="F75" s="106">
        <v>15</v>
      </c>
      <c r="G75" s="12">
        <v>20</v>
      </c>
      <c r="H75" s="12">
        <v>20</v>
      </c>
      <c r="I75" s="11">
        <v>17</v>
      </c>
      <c r="J75" s="12">
        <v>3</v>
      </c>
      <c r="K75" s="191">
        <v>8.94</v>
      </c>
      <c r="L75" s="192">
        <f t="shared" si="0"/>
        <v>26.82</v>
      </c>
      <c r="M75" s="12">
        <v>3</v>
      </c>
      <c r="N75" s="11"/>
      <c r="O75" s="12">
        <v>0</v>
      </c>
      <c r="P75" s="11"/>
      <c r="Q75" s="12">
        <v>0</v>
      </c>
      <c r="R75" s="11"/>
      <c r="S75" s="12">
        <v>0</v>
      </c>
      <c r="T75" s="11"/>
      <c r="U75" s="12"/>
      <c r="V75" s="113"/>
      <c r="W75" s="114">
        <f t="shared" si="2"/>
        <v>16.666666666666668</v>
      </c>
      <c r="X75" s="193">
        <f t="shared" si="3"/>
        <v>3</v>
      </c>
    </row>
    <row r="76" spans="1:24" ht="21">
      <c r="A76" s="14">
        <v>65</v>
      </c>
      <c r="B76" s="194" t="s">
        <v>692</v>
      </c>
      <c r="C76" s="11" t="s">
        <v>658</v>
      </c>
      <c r="D76" s="11" t="s">
        <v>625</v>
      </c>
      <c r="E76" s="106">
        <v>150</v>
      </c>
      <c r="F76" s="106">
        <v>150</v>
      </c>
      <c r="G76" s="12">
        <v>150</v>
      </c>
      <c r="H76" s="12">
        <v>200</v>
      </c>
      <c r="I76" s="11">
        <v>0</v>
      </c>
      <c r="J76" s="12">
        <v>200</v>
      </c>
      <c r="K76" s="191">
        <v>7.58</v>
      </c>
      <c r="L76" s="192">
        <f aca="true" t="shared" si="4" ref="L76:L155">J76*K76</f>
        <v>1516</v>
      </c>
      <c r="M76" s="12">
        <v>50</v>
      </c>
      <c r="N76" s="11"/>
      <c r="O76" s="12">
        <v>50</v>
      </c>
      <c r="P76" s="11"/>
      <c r="Q76" s="12">
        <v>50</v>
      </c>
      <c r="R76" s="11"/>
      <c r="S76" s="12">
        <v>50</v>
      </c>
      <c r="T76" s="11"/>
      <c r="U76" s="12"/>
      <c r="V76" s="113"/>
      <c r="W76" s="114">
        <f t="shared" si="2"/>
        <v>150</v>
      </c>
      <c r="X76" s="193">
        <f t="shared" si="3"/>
        <v>200</v>
      </c>
    </row>
    <row r="77" spans="1:24" ht="21">
      <c r="A77" s="195"/>
      <c r="B77" s="60"/>
      <c r="C77" s="196"/>
      <c r="D77" s="196"/>
      <c r="E77" s="197"/>
      <c r="F77" s="197"/>
      <c r="G77" s="177"/>
      <c r="H77" s="177"/>
      <c r="I77" s="196"/>
      <c r="J77" s="177"/>
      <c r="K77" s="198"/>
      <c r="L77" s="180"/>
      <c r="M77" s="177"/>
      <c r="N77" s="196"/>
      <c r="O77" s="177"/>
      <c r="P77" s="196"/>
      <c r="Q77" s="177"/>
      <c r="R77" s="196"/>
      <c r="S77" s="177"/>
      <c r="T77" s="196"/>
      <c r="U77" s="177"/>
      <c r="V77" s="199"/>
      <c r="W77" s="114"/>
      <c r="X77" s="200"/>
    </row>
    <row r="78" spans="1:20" s="60" customFormat="1" ht="21">
      <c r="A78" s="57"/>
      <c r="B78" s="57" t="s">
        <v>500</v>
      </c>
      <c r="C78" s="58"/>
      <c r="D78" s="58"/>
      <c r="F78" s="57"/>
      <c r="G78" s="57"/>
      <c r="H78" s="57" t="s">
        <v>501</v>
      </c>
      <c r="I78" s="57"/>
      <c r="J78" s="57"/>
      <c r="K78" s="57"/>
      <c r="L78" s="57"/>
      <c r="M78" s="61"/>
      <c r="N78" s="57"/>
      <c r="O78" s="57"/>
      <c r="P78" s="57" t="s">
        <v>502</v>
      </c>
      <c r="Q78" s="57"/>
      <c r="R78" s="57"/>
      <c r="S78" s="57"/>
      <c r="T78" s="57"/>
    </row>
    <row r="79" spans="1:21" s="60" customFormat="1" ht="21">
      <c r="A79" s="57"/>
      <c r="B79" s="57" t="s">
        <v>648</v>
      </c>
      <c r="C79" s="58"/>
      <c r="D79" s="58"/>
      <c r="F79" s="57"/>
      <c r="G79" s="57"/>
      <c r="H79" s="57" t="s">
        <v>649</v>
      </c>
      <c r="I79" s="57"/>
      <c r="J79" s="58"/>
      <c r="K79" s="58"/>
      <c r="L79" s="57"/>
      <c r="M79" s="61"/>
      <c r="N79" s="62"/>
      <c r="O79" s="62"/>
      <c r="P79" s="285" t="s">
        <v>650</v>
      </c>
      <c r="Q79" s="285"/>
      <c r="R79" s="285"/>
      <c r="S79" s="285"/>
      <c r="T79" s="285"/>
      <c r="U79" s="285"/>
    </row>
    <row r="80" spans="1:20" s="60" customFormat="1" ht="21">
      <c r="A80" s="57"/>
      <c r="B80" s="57" t="s">
        <v>651</v>
      </c>
      <c r="C80" s="58"/>
      <c r="D80" s="58"/>
      <c r="F80" s="57"/>
      <c r="G80" s="57"/>
      <c r="H80" s="57" t="s">
        <v>507</v>
      </c>
      <c r="I80" s="57"/>
      <c r="J80" s="58"/>
      <c r="K80" s="58"/>
      <c r="L80" s="57"/>
      <c r="M80" s="61"/>
      <c r="N80" s="57"/>
      <c r="O80" s="58"/>
      <c r="P80" s="57" t="s">
        <v>652</v>
      </c>
      <c r="Q80" s="58"/>
      <c r="R80" s="58"/>
      <c r="S80" s="57"/>
      <c r="T80" s="57"/>
    </row>
    <row r="81" spans="1:20" s="60" customFormat="1" ht="21">
      <c r="A81" s="57"/>
      <c r="B81" s="57" t="s">
        <v>509</v>
      </c>
      <c r="C81" s="58"/>
      <c r="D81" s="58"/>
      <c r="F81" s="57"/>
      <c r="G81" s="57"/>
      <c r="H81" s="57" t="s">
        <v>509</v>
      </c>
      <c r="I81" s="57"/>
      <c r="J81" s="58"/>
      <c r="K81" s="58"/>
      <c r="L81" s="57"/>
      <c r="M81" s="61"/>
      <c r="N81" s="57"/>
      <c r="O81" s="58"/>
      <c r="P81" s="57" t="s">
        <v>510</v>
      </c>
      <c r="Q81" s="58"/>
      <c r="R81" s="58"/>
      <c r="S81" s="57"/>
      <c r="T81" s="57"/>
    </row>
    <row r="82" spans="1:21" s="60" customFormat="1" ht="21">
      <c r="A82" s="57"/>
      <c r="B82" s="57"/>
      <c r="C82" s="58"/>
      <c r="D82" s="58"/>
      <c r="F82" s="57"/>
      <c r="G82" s="57"/>
      <c r="H82" s="58"/>
      <c r="I82" s="58"/>
      <c r="J82" s="57"/>
      <c r="K82" s="61"/>
      <c r="L82" s="58"/>
      <c r="M82" s="57"/>
      <c r="N82" s="57"/>
      <c r="O82" s="58"/>
      <c r="P82" s="58"/>
      <c r="Q82" s="57"/>
      <c r="R82" s="57"/>
      <c r="U82" s="58"/>
    </row>
    <row r="83" spans="1:24" ht="21">
      <c r="A83" s="260" t="s">
        <v>191</v>
      </c>
      <c r="B83" s="291" t="s">
        <v>516</v>
      </c>
      <c r="C83" s="260" t="s">
        <v>607</v>
      </c>
      <c r="D83" s="292" t="s">
        <v>1</v>
      </c>
      <c r="E83" s="284" t="s">
        <v>608</v>
      </c>
      <c r="F83" s="281"/>
      <c r="G83" s="282"/>
      <c r="H83" s="284" t="s">
        <v>4</v>
      </c>
      <c r="I83" s="282"/>
      <c r="J83" s="293" t="s">
        <v>517</v>
      </c>
      <c r="K83" s="294" t="s">
        <v>2</v>
      </c>
      <c r="L83" s="261" t="s">
        <v>11</v>
      </c>
      <c r="M83" s="284" t="s">
        <v>5</v>
      </c>
      <c r="N83" s="281"/>
      <c r="O83" s="281"/>
      <c r="P83" s="281"/>
      <c r="Q83" s="281"/>
      <c r="R83" s="281"/>
      <c r="S83" s="281"/>
      <c r="T83" s="282"/>
      <c r="U83" s="262" t="s">
        <v>7</v>
      </c>
      <c r="V83" s="263"/>
      <c r="W83" s="259" t="s">
        <v>183</v>
      </c>
      <c r="X83" s="189" t="s">
        <v>517</v>
      </c>
    </row>
    <row r="84" spans="1:23" ht="21">
      <c r="A84" s="260"/>
      <c r="B84" s="291"/>
      <c r="C84" s="260"/>
      <c r="D84" s="292"/>
      <c r="E84" s="106">
        <v>2559</v>
      </c>
      <c r="F84" s="106">
        <v>2560</v>
      </c>
      <c r="G84" s="106">
        <v>2561</v>
      </c>
      <c r="H84" s="12">
        <v>2562</v>
      </c>
      <c r="I84" s="11" t="s">
        <v>13</v>
      </c>
      <c r="J84" s="293"/>
      <c r="K84" s="294"/>
      <c r="L84" s="261"/>
      <c r="M84" s="11" t="s">
        <v>6</v>
      </c>
      <c r="N84" s="11" t="s">
        <v>7</v>
      </c>
      <c r="O84" s="11" t="s">
        <v>8</v>
      </c>
      <c r="P84" s="11" t="s">
        <v>7</v>
      </c>
      <c r="Q84" s="11" t="s">
        <v>9</v>
      </c>
      <c r="R84" s="11" t="s">
        <v>7</v>
      </c>
      <c r="S84" s="11" t="s">
        <v>10</v>
      </c>
      <c r="T84" s="11" t="s">
        <v>7</v>
      </c>
      <c r="U84" s="107" t="s">
        <v>313</v>
      </c>
      <c r="V84" s="105" t="s">
        <v>314</v>
      </c>
      <c r="W84" s="259"/>
    </row>
    <row r="85" spans="1:24" ht="21">
      <c r="A85" s="14">
        <v>66</v>
      </c>
      <c r="B85" s="194" t="s">
        <v>692</v>
      </c>
      <c r="C85" s="11" t="s">
        <v>659</v>
      </c>
      <c r="D85" s="11" t="s">
        <v>625</v>
      </c>
      <c r="E85" s="106">
        <v>150</v>
      </c>
      <c r="F85" s="106">
        <v>150</v>
      </c>
      <c r="G85" s="12">
        <v>150</v>
      </c>
      <c r="H85" s="12">
        <v>200</v>
      </c>
      <c r="I85" s="11">
        <v>0</v>
      </c>
      <c r="J85" s="12">
        <v>200</v>
      </c>
      <c r="K85" s="191">
        <v>7.6</v>
      </c>
      <c r="L85" s="192">
        <f t="shared" si="4"/>
        <v>1520</v>
      </c>
      <c r="M85" s="12">
        <v>50</v>
      </c>
      <c r="N85" s="11"/>
      <c r="O85" s="12">
        <v>50</v>
      </c>
      <c r="P85" s="11"/>
      <c r="Q85" s="12">
        <v>50</v>
      </c>
      <c r="R85" s="11"/>
      <c r="S85" s="12">
        <v>50</v>
      </c>
      <c r="T85" s="11"/>
      <c r="U85" s="12"/>
      <c r="V85" s="113"/>
      <c r="W85" s="114">
        <f aca="true" t="shared" si="5" ref="W85:W156">(SUM(E85,F85,G85))/3</f>
        <v>150</v>
      </c>
      <c r="X85" s="193">
        <f t="shared" si="3"/>
        <v>200</v>
      </c>
    </row>
    <row r="86" spans="1:24" ht="21">
      <c r="A86" s="14">
        <v>67</v>
      </c>
      <c r="B86" s="194" t="s">
        <v>692</v>
      </c>
      <c r="C86" s="11" t="s">
        <v>660</v>
      </c>
      <c r="D86" s="11" t="s">
        <v>625</v>
      </c>
      <c r="E86" s="106">
        <v>100</v>
      </c>
      <c r="F86" s="106">
        <v>100</v>
      </c>
      <c r="G86" s="12">
        <v>120</v>
      </c>
      <c r="H86" s="12">
        <v>120</v>
      </c>
      <c r="I86" s="11">
        <v>105</v>
      </c>
      <c r="J86" s="12">
        <v>15</v>
      </c>
      <c r="K86" s="191">
        <v>8.9</v>
      </c>
      <c r="L86" s="192">
        <f t="shared" si="4"/>
        <v>133.5</v>
      </c>
      <c r="M86" s="12">
        <v>50</v>
      </c>
      <c r="N86" s="11"/>
      <c r="O86" s="12">
        <v>50</v>
      </c>
      <c r="P86" s="11"/>
      <c r="Q86" s="12">
        <v>15</v>
      </c>
      <c r="R86" s="11"/>
      <c r="S86" s="12">
        <v>0</v>
      </c>
      <c r="T86" s="11"/>
      <c r="U86" s="12"/>
      <c r="V86" s="113"/>
      <c r="W86" s="114">
        <f t="shared" si="5"/>
        <v>106.66666666666667</v>
      </c>
      <c r="X86" s="193">
        <f t="shared" si="3"/>
        <v>15</v>
      </c>
    </row>
    <row r="87" spans="1:24" s="116" customFormat="1" ht="21">
      <c r="A87" s="14">
        <v>68</v>
      </c>
      <c r="B87" s="194" t="s">
        <v>694</v>
      </c>
      <c r="C87" s="11"/>
      <c r="D87" s="11" t="s">
        <v>192</v>
      </c>
      <c r="E87" s="106">
        <v>1936</v>
      </c>
      <c r="F87" s="106">
        <v>1364</v>
      </c>
      <c r="G87" s="12">
        <v>1540</v>
      </c>
      <c r="H87" s="12">
        <v>2000</v>
      </c>
      <c r="I87" s="11">
        <v>500</v>
      </c>
      <c r="J87" s="12">
        <v>1500</v>
      </c>
      <c r="K87" s="191">
        <v>11.8</v>
      </c>
      <c r="L87" s="192">
        <f t="shared" si="4"/>
        <v>17700</v>
      </c>
      <c r="M87" s="12">
        <v>500</v>
      </c>
      <c r="N87" s="11"/>
      <c r="O87" s="12">
        <v>500</v>
      </c>
      <c r="P87" s="11"/>
      <c r="Q87" s="12">
        <v>300</v>
      </c>
      <c r="R87" s="11"/>
      <c r="S87" s="12">
        <v>200</v>
      </c>
      <c r="T87" s="11"/>
      <c r="U87" s="12"/>
      <c r="V87" s="113"/>
      <c r="W87" s="114">
        <f t="shared" si="5"/>
        <v>1613.3333333333333</v>
      </c>
      <c r="X87" s="193">
        <f t="shared" si="3"/>
        <v>1500</v>
      </c>
    </row>
    <row r="88" spans="1:24" ht="21">
      <c r="A88" s="14">
        <v>69</v>
      </c>
      <c r="B88" s="194" t="s">
        <v>695</v>
      </c>
      <c r="C88" s="142"/>
      <c r="D88" s="142" t="s">
        <v>192</v>
      </c>
      <c r="E88" s="106">
        <v>14150</v>
      </c>
      <c r="F88" s="106">
        <v>14100</v>
      </c>
      <c r="G88" s="12">
        <v>12000</v>
      </c>
      <c r="H88" s="12">
        <v>14500</v>
      </c>
      <c r="I88" s="11">
        <v>1200</v>
      </c>
      <c r="J88" s="12">
        <v>13300</v>
      </c>
      <c r="K88" s="201">
        <v>7.8</v>
      </c>
      <c r="L88" s="192">
        <f t="shared" si="4"/>
        <v>103740</v>
      </c>
      <c r="M88" s="12">
        <v>4300</v>
      </c>
      <c r="N88" s="11"/>
      <c r="O88" s="12">
        <v>3000</v>
      </c>
      <c r="P88" s="11"/>
      <c r="Q88" s="12">
        <v>3000</v>
      </c>
      <c r="R88" s="11"/>
      <c r="S88" s="12">
        <v>3000</v>
      </c>
      <c r="T88" s="11"/>
      <c r="U88" s="12"/>
      <c r="V88" s="113"/>
      <c r="W88" s="114">
        <f t="shared" si="5"/>
        <v>13416.666666666666</v>
      </c>
      <c r="X88" s="193">
        <f t="shared" si="3"/>
        <v>13300</v>
      </c>
    </row>
    <row r="89" spans="1:24" ht="21">
      <c r="A89" s="14">
        <v>70</v>
      </c>
      <c r="B89" s="194" t="s">
        <v>696</v>
      </c>
      <c r="C89" s="11" t="s">
        <v>639</v>
      </c>
      <c r="D89" s="11" t="s">
        <v>625</v>
      </c>
      <c r="E89" s="106">
        <v>30</v>
      </c>
      <c r="F89" s="106">
        <v>40</v>
      </c>
      <c r="G89" s="12">
        <v>30</v>
      </c>
      <c r="H89" s="12">
        <v>40</v>
      </c>
      <c r="I89" s="11">
        <v>40</v>
      </c>
      <c r="J89" s="12">
        <v>0</v>
      </c>
      <c r="K89" s="191">
        <v>2.36</v>
      </c>
      <c r="L89" s="192">
        <f t="shared" si="4"/>
        <v>0</v>
      </c>
      <c r="M89" s="12">
        <v>0</v>
      </c>
      <c r="N89" s="11"/>
      <c r="O89" s="12">
        <v>0</v>
      </c>
      <c r="P89" s="11"/>
      <c r="Q89" s="12">
        <v>0</v>
      </c>
      <c r="R89" s="11"/>
      <c r="S89" s="12">
        <v>0</v>
      </c>
      <c r="T89" s="11"/>
      <c r="U89" s="12"/>
      <c r="V89" s="113"/>
      <c r="W89" s="114">
        <f t="shared" si="5"/>
        <v>33.333333333333336</v>
      </c>
      <c r="X89" s="193"/>
    </row>
    <row r="90" spans="1:24" s="116" customFormat="1" ht="21">
      <c r="A90" s="14">
        <v>71</v>
      </c>
      <c r="B90" s="194" t="s">
        <v>696</v>
      </c>
      <c r="C90" s="11" t="s">
        <v>643</v>
      </c>
      <c r="D90" s="11" t="s">
        <v>625</v>
      </c>
      <c r="E90" s="106">
        <v>195</v>
      </c>
      <c r="F90" s="106">
        <v>237</v>
      </c>
      <c r="G90" s="12">
        <v>160</v>
      </c>
      <c r="H90" s="12">
        <v>450</v>
      </c>
      <c r="I90" s="11">
        <v>250</v>
      </c>
      <c r="J90" s="12">
        <v>200</v>
      </c>
      <c r="K90" s="191">
        <v>2.36</v>
      </c>
      <c r="L90" s="192">
        <f t="shared" si="4"/>
        <v>472</v>
      </c>
      <c r="M90" s="12">
        <v>50</v>
      </c>
      <c r="N90" s="11"/>
      <c r="O90" s="12">
        <v>50</v>
      </c>
      <c r="P90" s="11"/>
      <c r="Q90" s="12">
        <v>50</v>
      </c>
      <c r="R90" s="11"/>
      <c r="S90" s="12">
        <v>50</v>
      </c>
      <c r="T90" s="11"/>
      <c r="U90" s="12"/>
      <c r="V90" s="113"/>
      <c r="W90" s="114">
        <f t="shared" si="5"/>
        <v>197.33333333333334</v>
      </c>
      <c r="X90" s="193">
        <f t="shared" si="3"/>
        <v>200</v>
      </c>
    </row>
    <row r="91" spans="1:24" s="116" customFormat="1" ht="21">
      <c r="A91" s="14">
        <v>72</v>
      </c>
      <c r="B91" s="194" t="s">
        <v>696</v>
      </c>
      <c r="C91" s="11" t="s">
        <v>657</v>
      </c>
      <c r="D91" s="11" t="s">
        <v>625</v>
      </c>
      <c r="E91" s="106">
        <v>69</v>
      </c>
      <c r="F91" s="106">
        <v>75</v>
      </c>
      <c r="G91" s="12">
        <v>65</v>
      </c>
      <c r="H91" s="12">
        <v>65</v>
      </c>
      <c r="I91" s="11">
        <v>29</v>
      </c>
      <c r="J91" s="12">
        <v>36</v>
      </c>
      <c r="K91" s="191">
        <v>2.36</v>
      </c>
      <c r="L91" s="192">
        <f t="shared" si="4"/>
        <v>84.96</v>
      </c>
      <c r="M91" s="12">
        <v>10</v>
      </c>
      <c r="N91" s="11"/>
      <c r="O91" s="12">
        <v>10</v>
      </c>
      <c r="P91" s="11"/>
      <c r="Q91" s="12">
        <v>10</v>
      </c>
      <c r="R91" s="11"/>
      <c r="S91" s="12">
        <v>6</v>
      </c>
      <c r="T91" s="11"/>
      <c r="U91" s="12"/>
      <c r="V91" s="113"/>
      <c r="W91" s="114">
        <f t="shared" si="5"/>
        <v>69.66666666666667</v>
      </c>
      <c r="X91" s="193">
        <f t="shared" si="3"/>
        <v>36</v>
      </c>
    </row>
    <row r="92" spans="1:24" ht="21">
      <c r="A92" s="14">
        <v>73</v>
      </c>
      <c r="B92" s="194" t="s">
        <v>696</v>
      </c>
      <c r="C92" s="11" t="s">
        <v>693</v>
      </c>
      <c r="D92" s="11" t="s">
        <v>625</v>
      </c>
      <c r="E92" s="106">
        <v>106</v>
      </c>
      <c r="F92" s="106">
        <v>95</v>
      </c>
      <c r="G92" s="12">
        <v>95</v>
      </c>
      <c r="H92" s="12">
        <v>100</v>
      </c>
      <c r="I92" s="11">
        <v>45</v>
      </c>
      <c r="J92" s="12">
        <v>55</v>
      </c>
      <c r="K92" s="191">
        <v>2.36</v>
      </c>
      <c r="L92" s="192">
        <f t="shared" si="4"/>
        <v>129.79999999999998</v>
      </c>
      <c r="M92" s="12">
        <v>20</v>
      </c>
      <c r="N92" s="11"/>
      <c r="O92" s="12">
        <v>15</v>
      </c>
      <c r="P92" s="11"/>
      <c r="Q92" s="12">
        <v>10</v>
      </c>
      <c r="R92" s="11"/>
      <c r="S92" s="12">
        <v>10</v>
      </c>
      <c r="T92" s="11"/>
      <c r="U92" s="12"/>
      <c r="V92" s="113"/>
      <c r="W92" s="114">
        <f t="shared" si="5"/>
        <v>98.66666666666667</v>
      </c>
      <c r="X92" s="193">
        <f t="shared" si="3"/>
        <v>55</v>
      </c>
    </row>
    <row r="93" spans="1:24" ht="21">
      <c r="A93" s="14">
        <v>74</v>
      </c>
      <c r="B93" s="194" t="s">
        <v>696</v>
      </c>
      <c r="C93" s="11" t="s">
        <v>658</v>
      </c>
      <c r="D93" s="11" t="s">
        <v>625</v>
      </c>
      <c r="E93" s="106">
        <v>1150</v>
      </c>
      <c r="F93" s="106">
        <v>475</v>
      </c>
      <c r="G93" s="12">
        <v>500</v>
      </c>
      <c r="H93" s="12">
        <v>700</v>
      </c>
      <c r="I93" s="11">
        <v>10</v>
      </c>
      <c r="J93" s="12">
        <v>690</v>
      </c>
      <c r="K93" s="191">
        <v>2.36</v>
      </c>
      <c r="L93" s="192">
        <f t="shared" si="4"/>
        <v>1628.3999999999999</v>
      </c>
      <c r="M93" s="12">
        <v>200</v>
      </c>
      <c r="N93" s="11"/>
      <c r="O93" s="12">
        <v>200</v>
      </c>
      <c r="P93" s="11"/>
      <c r="Q93" s="12">
        <v>200</v>
      </c>
      <c r="R93" s="11"/>
      <c r="S93" s="12">
        <v>90</v>
      </c>
      <c r="T93" s="11"/>
      <c r="U93" s="12"/>
      <c r="V93" s="113"/>
      <c r="W93" s="114">
        <f t="shared" si="5"/>
        <v>708.3333333333334</v>
      </c>
      <c r="X93" s="193">
        <f t="shared" si="3"/>
        <v>690</v>
      </c>
    </row>
    <row r="94" spans="1:24" ht="21">
      <c r="A94" s="14">
        <v>75</v>
      </c>
      <c r="B94" s="194" t="s">
        <v>696</v>
      </c>
      <c r="C94" s="11" t="s">
        <v>659</v>
      </c>
      <c r="D94" s="11" t="s">
        <v>625</v>
      </c>
      <c r="E94" s="106">
        <v>150</v>
      </c>
      <c r="F94" s="106">
        <v>150</v>
      </c>
      <c r="G94" s="12">
        <v>150</v>
      </c>
      <c r="H94" s="12">
        <v>150</v>
      </c>
      <c r="I94" s="11">
        <v>55</v>
      </c>
      <c r="J94" s="12">
        <v>95</v>
      </c>
      <c r="K94" s="191">
        <v>2.36</v>
      </c>
      <c r="L94" s="192">
        <f t="shared" si="4"/>
        <v>224.2</v>
      </c>
      <c r="M94" s="12">
        <v>30</v>
      </c>
      <c r="N94" s="11"/>
      <c r="O94" s="12">
        <v>30</v>
      </c>
      <c r="P94" s="11"/>
      <c r="Q94" s="12">
        <v>20</v>
      </c>
      <c r="R94" s="11"/>
      <c r="S94" s="12">
        <v>15</v>
      </c>
      <c r="T94" s="11"/>
      <c r="U94" s="12"/>
      <c r="V94" s="113"/>
      <c r="W94" s="114">
        <f t="shared" si="5"/>
        <v>150</v>
      </c>
      <c r="X94" s="193">
        <f t="shared" si="3"/>
        <v>95</v>
      </c>
    </row>
    <row r="95" spans="1:24" ht="21">
      <c r="A95" s="14">
        <v>76</v>
      </c>
      <c r="B95" s="194" t="s">
        <v>696</v>
      </c>
      <c r="C95" s="11" t="s">
        <v>660</v>
      </c>
      <c r="D95" s="11" t="s">
        <v>625</v>
      </c>
      <c r="E95" s="106">
        <v>40</v>
      </c>
      <c r="F95" s="106">
        <v>52</v>
      </c>
      <c r="G95" s="12">
        <v>36</v>
      </c>
      <c r="H95" s="12">
        <v>40</v>
      </c>
      <c r="I95" s="11">
        <v>8</v>
      </c>
      <c r="J95" s="12">
        <v>32</v>
      </c>
      <c r="K95" s="191">
        <v>2.36</v>
      </c>
      <c r="L95" s="192">
        <f t="shared" si="4"/>
        <v>75.52</v>
      </c>
      <c r="M95" s="12">
        <v>10</v>
      </c>
      <c r="N95" s="11"/>
      <c r="O95" s="12">
        <v>10</v>
      </c>
      <c r="P95" s="11"/>
      <c r="Q95" s="12">
        <v>0</v>
      </c>
      <c r="R95" s="11"/>
      <c r="S95" s="12">
        <v>12</v>
      </c>
      <c r="T95" s="11"/>
      <c r="U95" s="12"/>
      <c r="V95" s="113"/>
      <c r="W95" s="114">
        <f t="shared" si="5"/>
        <v>42.666666666666664</v>
      </c>
      <c r="X95" s="193">
        <f t="shared" si="3"/>
        <v>32</v>
      </c>
    </row>
    <row r="96" spans="1:24" ht="21">
      <c r="A96" s="14">
        <v>77</v>
      </c>
      <c r="B96" s="194" t="s">
        <v>697</v>
      </c>
      <c r="C96" s="11"/>
      <c r="D96" s="11" t="s">
        <v>698</v>
      </c>
      <c r="E96" s="106">
        <v>320</v>
      </c>
      <c r="F96" s="106">
        <v>370</v>
      </c>
      <c r="G96" s="12">
        <v>320</v>
      </c>
      <c r="H96" s="12">
        <v>400</v>
      </c>
      <c r="I96" s="11">
        <v>82</v>
      </c>
      <c r="J96" s="12">
        <v>318</v>
      </c>
      <c r="K96" s="191">
        <v>15.7</v>
      </c>
      <c r="L96" s="192">
        <f t="shared" si="4"/>
        <v>4992.599999999999</v>
      </c>
      <c r="M96" s="12">
        <v>100</v>
      </c>
      <c r="N96" s="11"/>
      <c r="O96" s="12">
        <v>100</v>
      </c>
      <c r="P96" s="11"/>
      <c r="Q96" s="12">
        <v>68</v>
      </c>
      <c r="R96" s="11"/>
      <c r="S96" s="12">
        <v>50</v>
      </c>
      <c r="T96" s="11"/>
      <c r="U96" s="12"/>
      <c r="V96" s="113"/>
      <c r="W96" s="114">
        <f t="shared" si="5"/>
        <v>336.6666666666667</v>
      </c>
      <c r="X96" s="193">
        <f t="shared" si="3"/>
        <v>318</v>
      </c>
    </row>
    <row r="97" spans="1:24" ht="21">
      <c r="A97" s="14">
        <v>78</v>
      </c>
      <c r="B97" s="194" t="s">
        <v>699</v>
      </c>
      <c r="C97" s="11" t="s">
        <v>700</v>
      </c>
      <c r="D97" s="11" t="s">
        <v>701</v>
      </c>
      <c r="E97" s="106">
        <v>155</v>
      </c>
      <c r="F97" s="106">
        <v>198</v>
      </c>
      <c r="G97" s="12">
        <v>200</v>
      </c>
      <c r="H97" s="12">
        <v>300</v>
      </c>
      <c r="I97" s="11">
        <v>99</v>
      </c>
      <c r="J97" s="12">
        <v>201</v>
      </c>
      <c r="K97" s="191">
        <v>155</v>
      </c>
      <c r="L97" s="192">
        <f t="shared" si="4"/>
        <v>31155</v>
      </c>
      <c r="M97" s="12">
        <v>51</v>
      </c>
      <c r="N97" s="11"/>
      <c r="O97" s="12">
        <v>50</v>
      </c>
      <c r="P97" s="11"/>
      <c r="Q97" s="12">
        <v>50</v>
      </c>
      <c r="R97" s="11"/>
      <c r="S97" s="12">
        <v>50</v>
      </c>
      <c r="T97" s="11"/>
      <c r="U97" s="12"/>
      <c r="V97" s="113"/>
      <c r="W97" s="114">
        <f t="shared" si="5"/>
        <v>184.33333333333334</v>
      </c>
      <c r="X97" s="193">
        <f t="shared" si="3"/>
        <v>201</v>
      </c>
    </row>
    <row r="98" spans="1:24" ht="21">
      <c r="A98" s="14">
        <v>79</v>
      </c>
      <c r="B98" s="194" t="s">
        <v>699</v>
      </c>
      <c r="C98" s="11" t="s">
        <v>702</v>
      </c>
      <c r="D98" s="11" t="s">
        <v>701</v>
      </c>
      <c r="E98" s="106">
        <v>2081</v>
      </c>
      <c r="F98" s="106">
        <v>454</v>
      </c>
      <c r="G98" s="12">
        <v>500</v>
      </c>
      <c r="H98" s="12">
        <v>700</v>
      </c>
      <c r="I98" s="11">
        <v>15</v>
      </c>
      <c r="J98" s="12">
        <v>685</v>
      </c>
      <c r="K98" s="191">
        <v>103.3</v>
      </c>
      <c r="L98" s="192">
        <f t="shared" si="4"/>
        <v>70760.5</v>
      </c>
      <c r="M98" s="12">
        <v>200</v>
      </c>
      <c r="N98" s="11"/>
      <c r="O98" s="12">
        <v>200</v>
      </c>
      <c r="P98" s="11"/>
      <c r="Q98" s="12">
        <v>200</v>
      </c>
      <c r="R98" s="11"/>
      <c r="S98" s="12">
        <v>85</v>
      </c>
      <c r="T98" s="11"/>
      <c r="U98" s="12"/>
      <c r="V98" s="113"/>
      <c r="W98" s="114">
        <f t="shared" si="5"/>
        <v>1011.6666666666666</v>
      </c>
      <c r="X98" s="193">
        <f t="shared" si="3"/>
        <v>685</v>
      </c>
    </row>
    <row r="99" spans="1:24" ht="21">
      <c r="A99" s="14">
        <v>80</v>
      </c>
      <c r="B99" s="194" t="s">
        <v>699</v>
      </c>
      <c r="C99" s="11" t="s">
        <v>703</v>
      </c>
      <c r="D99" s="11" t="s">
        <v>701</v>
      </c>
      <c r="E99" s="106">
        <v>308</v>
      </c>
      <c r="F99" s="106">
        <v>347</v>
      </c>
      <c r="G99" s="12">
        <v>300</v>
      </c>
      <c r="H99" s="12">
        <v>500</v>
      </c>
      <c r="I99" s="11">
        <v>43</v>
      </c>
      <c r="J99" s="12">
        <v>457</v>
      </c>
      <c r="K99" s="191">
        <v>124</v>
      </c>
      <c r="L99" s="192">
        <f t="shared" si="4"/>
        <v>56668</v>
      </c>
      <c r="M99" s="12">
        <v>200</v>
      </c>
      <c r="N99" s="11"/>
      <c r="O99" s="12">
        <v>100</v>
      </c>
      <c r="P99" s="11"/>
      <c r="Q99" s="12">
        <v>100</v>
      </c>
      <c r="R99" s="11"/>
      <c r="S99" s="12">
        <v>57</v>
      </c>
      <c r="T99" s="11"/>
      <c r="U99" s="12"/>
      <c r="V99" s="113"/>
      <c r="W99" s="114">
        <f t="shared" si="5"/>
        <v>318.3333333333333</v>
      </c>
      <c r="X99" s="193">
        <f t="shared" si="3"/>
        <v>457</v>
      </c>
    </row>
    <row r="100" spans="1:24" ht="21">
      <c r="A100" s="14">
        <v>81</v>
      </c>
      <c r="B100" s="194" t="s">
        <v>699</v>
      </c>
      <c r="C100" s="11" t="s">
        <v>704</v>
      </c>
      <c r="D100" s="11" t="s">
        <v>701</v>
      </c>
      <c r="E100" s="106">
        <v>183</v>
      </c>
      <c r="F100" s="106">
        <v>176</v>
      </c>
      <c r="G100" s="12">
        <v>160</v>
      </c>
      <c r="H100" s="12">
        <v>200</v>
      </c>
      <c r="I100" s="11">
        <v>21</v>
      </c>
      <c r="J100" s="12">
        <v>179</v>
      </c>
      <c r="K100" s="191">
        <v>171.2</v>
      </c>
      <c r="L100" s="192">
        <f t="shared" si="4"/>
        <v>30644.8</v>
      </c>
      <c r="M100" s="12">
        <v>50</v>
      </c>
      <c r="N100" s="11"/>
      <c r="O100" s="12">
        <v>50</v>
      </c>
      <c r="P100" s="11"/>
      <c r="Q100" s="12">
        <v>50</v>
      </c>
      <c r="R100" s="11"/>
      <c r="S100" s="12">
        <v>29</v>
      </c>
      <c r="T100" s="11"/>
      <c r="U100" s="12"/>
      <c r="V100" s="113"/>
      <c r="W100" s="114">
        <f t="shared" si="5"/>
        <v>173</v>
      </c>
      <c r="X100" s="193">
        <f t="shared" si="3"/>
        <v>179</v>
      </c>
    </row>
    <row r="101" spans="1:24" ht="21">
      <c r="A101" s="14">
        <v>82</v>
      </c>
      <c r="B101" s="194" t="s">
        <v>699</v>
      </c>
      <c r="C101" s="11" t="s">
        <v>705</v>
      </c>
      <c r="D101" s="11" t="s">
        <v>701</v>
      </c>
      <c r="E101" s="106">
        <v>65</v>
      </c>
      <c r="F101" s="106">
        <v>55</v>
      </c>
      <c r="G101" s="12">
        <v>55</v>
      </c>
      <c r="H101" s="12">
        <v>150</v>
      </c>
      <c r="I101" s="11">
        <v>89</v>
      </c>
      <c r="J101" s="12">
        <v>61</v>
      </c>
      <c r="K101" s="191">
        <v>171.2</v>
      </c>
      <c r="L101" s="192">
        <f t="shared" si="4"/>
        <v>10443.199999999999</v>
      </c>
      <c r="M101" s="12">
        <v>20</v>
      </c>
      <c r="N101" s="11"/>
      <c r="O101" s="12">
        <v>20</v>
      </c>
      <c r="P101" s="11"/>
      <c r="Q101" s="12">
        <v>21</v>
      </c>
      <c r="R101" s="11"/>
      <c r="S101" s="12">
        <v>0</v>
      </c>
      <c r="T101" s="11"/>
      <c r="U101" s="12"/>
      <c r="V101" s="113"/>
      <c r="W101" s="114">
        <f t="shared" si="5"/>
        <v>58.333333333333336</v>
      </c>
      <c r="X101" s="193">
        <f t="shared" si="3"/>
        <v>61</v>
      </c>
    </row>
    <row r="102" spans="1:24" ht="21">
      <c r="A102" s="14">
        <v>83</v>
      </c>
      <c r="B102" s="194" t="s">
        <v>699</v>
      </c>
      <c r="C102" s="11" t="s">
        <v>706</v>
      </c>
      <c r="D102" s="11" t="s">
        <v>701</v>
      </c>
      <c r="E102" s="106">
        <v>13</v>
      </c>
      <c r="F102" s="106">
        <v>9</v>
      </c>
      <c r="G102" s="12">
        <v>10</v>
      </c>
      <c r="H102" s="12">
        <v>20</v>
      </c>
      <c r="I102" s="11">
        <v>0</v>
      </c>
      <c r="J102" s="12">
        <v>20</v>
      </c>
      <c r="K102" s="191">
        <v>256.8</v>
      </c>
      <c r="L102" s="192">
        <f t="shared" si="4"/>
        <v>5136</v>
      </c>
      <c r="M102" s="12">
        <v>10</v>
      </c>
      <c r="N102" s="11"/>
      <c r="O102" s="12">
        <v>10</v>
      </c>
      <c r="P102" s="11"/>
      <c r="Q102" s="12">
        <v>10</v>
      </c>
      <c r="R102" s="11"/>
      <c r="S102" s="12">
        <v>0</v>
      </c>
      <c r="T102" s="11"/>
      <c r="U102" s="12"/>
      <c r="V102" s="113"/>
      <c r="W102" s="114">
        <f t="shared" si="5"/>
        <v>10.666666666666666</v>
      </c>
      <c r="X102" s="193">
        <f t="shared" si="3"/>
        <v>20</v>
      </c>
    </row>
    <row r="103" spans="1:24" ht="21">
      <c r="A103" s="14">
        <v>84</v>
      </c>
      <c r="B103" s="194" t="s">
        <v>707</v>
      </c>
      <c r="C103" s="11" t="s">
        <v>706</v>
      </c>
      <c r="D103" s="11" t="s">
        <v>701</v>
      </c>
      <c r="E103" s="106">
        <v>40</v>
      </c>
      <c r="F103" s="106">
        <v>27</v>
      </c>
      <c r="G103" s="12">
        <v>20</v>
      </c>
      <c r="H103" s="12">
        <v>60</v>
      </c>
      <c r="I103" s="11">
        <v>16</v>
      </c>
      <c r="J103" s="12">
        <v>44</v>
      </c>
      <c r="K103" s="191">
        <v>192.94</v>
      </c>
      <c r="L103" s="192">
        <f t="shared" si="4"/>
        <v>8489.36</v>
      </c>
      <c r="M103" s="12">
        <v>14</v>
      </c>
      <c r="N103" s="11"/>
      <c r="O103" s="12">
        <v>10</v>
      </c>
      <c r="P103" s="11"/>
      <c r="Q103" s="12">
        <v>10</v>
      </c>
      <c r="R103" s="11"/>
      <c r="S103" s="12">
        <v>10</v>
      </c>
      <c r="T103" s="11"/>
      <c r="U103" s="12"/>
      <c r="V103" s="113"/>
      <c r="W103" s="114">
        <f t="shared" si="5"/>
        <v>29</v>
      </c>
      <c r="X103" s="193">
        <f t="shared" si="3"/>
        <v>44</v>
      </c>
    </row>
    <row r="104" spans="1:24" s="116" customFormat="1" ht="21">
      <c r="A104" s="14">
        <v>85</v>
      </c>
      <c r="B104" s="194" t="s">
        <v>708</v>
      </c>
      <c r="C104" s="11"/>
      <c r="D104" s="11" t="s">
        <v>42</v>
      </c>
      <c r="E104" s="106">
        <v>22</v>
      </c>
      <c r="F104" s="106">
        <v>20</v>
      </c>
      <c r="G104" s="12">
        <v>20</v>
      </c>
      <c r="H104" s="12">
        <v>25</v>
      </c>
      <c r="I104" s="11">
        <v>8</v>
      </c>
      <c r="J104" s="12">
        <v>17</v>
      </c>
      <c r="K104" s="191">
        <v>1765.5</v>
      </c>
      <c r="L104" s="192">
        <f t="shared" si="4"/>
        <v>30013.5</v>
      </c>
      <c r="M104" s="12">
        <v>5</v>
      </c>
      <c r="N104" s="11"/>
      <c r="O104" s="12">
        <v>5</v>
      </c>
      <c r="P104" s="11"/>
      <c r="Q104" s="12">
        <v>4</v>
      </c>
      <c r="R104" s="11"/>
      <c r="S104" s="12">
        <v>3</v>
      </c>
      <c r="T104" s="11"/>
      <c r="U104" s="112"/>
      <c r="V104" s="113"/>
      <c r="W104" s="114">
        <f t="shared" si="5"/>
        <v>20.666666666666668</v>
      </c>
      <c r="X104" s="193">
        <f t="shared" si="3"/>
        <v>17</v>
      </c>
    </row>
    <row r="105" spans="1:24" ht="21">
      <c r="A105" s="14">
        <v>86</v>
      </c>
      <c r="B105" s="194" t="s">
        <v>709</v>
      </c>
      <c r="C105" s="11" t="s">
        <v>710</v>
      </c>
      <c r="D105" s="11" t="s">
        <v>685</v>
      </c>
      <c r="E105" s="106">
        <v>1163</v>
      </c>
      <c r="F105" s="106">
        <v>1080</v>
      </c>
      <c r="G105" s="12">
        <v>1000</v>
      </c>
      <c r="H105" s="12">
        <v>1000</v>
      </c>
      <c r="I105" s="11">
        <v>127</v>
      </c>
      <c r="J105" s="12">
        <v>873</v>
      </c>
      <c r="K105" s="191">
        <v>11.59</v>
      </c>
      <c r="L105" s="192">
        <f t="shared" si="4"/>
        <v>10118.07</v>
      </c>
      <c r="M105" s="12">
        <v>287</v>
      </c>
      <c r="N105" s="11"/>
      <c r="O105" s="12">
        <v>200</v>
      </c>
      <c r="P105" s="11"/>
      <c r="Q105" s="12">
        <v>200</v>
      </c>
      <c r="R105" s="11"/>
      <c r="S105" s="12">
        <v>200</v>
      </c>
      <c r="T105" s="11"/>
      <c r="U105" s="12"/>
      <c r="V105" s="113"/>
      <c r="W105" s="114">
        <f t="shared" si="5"/>
        <v>1081</v>
      </c>
      <c r="X105" s="193">
        <f t="shared" si="3"/>
        <v>873</v>
      </c>
    </row>
    <row r="106" spans="1:24" ht="21">
      <c r="A106" s="14">
        <v>87</v>
      </c>
      <c r="B106" s="194" t="s">
        <v>709</v>
      </c>
      <c r="C106" s="11" t="s">
        <v>711</v>
      </c>
      <c r="D106" s="11" t="s">
        <v>620</v>
      </c>
      <c r="E106" s="106">
        <v>140</v>
      </c>
      <c r="F106" s="106">
        <v>122</v>
      </c>
      <c r="G106" s="12">
        <v>126</v>
      </c>
      <c r="H106" s="12">
        <v>200</v>
      </c>
      <c r="I106" s="11">
        <v>78</v>
      </c>
      <c r="J106" s="12">
        <v>122</v>
      </c>
      <c r="K106" s="191">
        <v>278.2</v>
      </c>
      <c r="L106" s="192">
        <f t="shared" si="4"/>
        <v>33940.4</v>
      </c>
      <c r="M106" s="12">
        <v>50</v>
      </c>
      <c r="N106" s="11"/>
      <c r="O106" s="12">
        <v>50</v>
      </c>
      <c r="P106" s="11"/>
      <c r="Q106" s="12">
        <v>22</v>
      </c>
      <c r="R106" s="11"/>
      <c r="S106" s="12">
        <v>0</v>
      </c>
      <c r="T106" s="11"/>
      <c r="U106" s="12"/>
      <c r="V106" s="113"/>
      <c r="W106" s="114">
        <f t="shared" si="5"/>
        <v>129.33333333333334</v>
      </c>
      <c r="X106" s="193">
        <f t="shared" si="3"/>
        <v>122</v>
      </c>
    </row>
    <row r="107" spans="1:24" ht="21">
      <c r="A107" s="14">
        <v>88</v>
      </c>
      <c r="B107" s="194" t="s">
        <v>709</v>
      </c>
      <c r="C107" s="11" t="s">
        <v>629</v>
      </c>
      <c r="D107" s="11" t="s">
        <v>616</v>
      </c>
      <c r="E107" s="106">
        <v>63</v>
      </c>
      <c r="F107" s="106">
        <v>43</v>
      </c>
      <c r="G107" s="12">
        <v>65</v>
      </c>
      <c r="H107" s="12">
        <v>100</v>
      </c>
      <c r="I107" s="11">
        <v>81</v>
      </c>
      <c r="J107" s="12">
        <v>19</v>
      </c>
      <c r="K107" s="191">
        <v>85.6</v>
      </c>
      <c r="L107" s="192">
        <f t="shared" si="4"/>
        <v>1626.3999999999999</v>
      </c>
      <c r="M107" s="12">
        <v>5</v>
      </c>
      <c r="N107" s="11"/>
      <c r="O107" s="12">
        <v>5</v>
      </c>
      <c r="P107" s="11"/>
      <c r="Q107" s="12">
        <v>5</v>
      </c>
      <c r="R107" s="11"/>
      <c r="S107" s="12">
        <v>4</v>
      </c>
      <c r="T107" s="11"/>
      <c r="U107" s="12"/>
      <c r="V107" s="113"/>
      <c r="W107" s="114">
        <f t="shared" si="5"/>
        <v>57</v>
      </c>
      <c r="X107" s="193">
        <f t="shared" si="3"/>
        <v>19</v>
      </c>
    </row>
    <row r="108" spans="1:24" ht="21">
      <c r="A108" s="14">
        <v>89</v>
      </c>
      <c r="B108" s="194" t="s">
        <v>712</v>
      </c>
      <c r="C108" s="11">
        <v>1</v>
      </c>
      <c r="D108" s="11" t="s">
        <v>701</v>
      </c>
      <c r="E108" s="106">
        <v>31</v>
      </c>
      <c r="F108" s="106">
        <v>107</v>
      </c>
      <c r="G108" s="12">
        <v>120</v>
      </c>
      <c r="H108" s="12">
        <v>100</v>
      </c>
      <c r="I108" s="11">
        <v>0</v>
      </c>
      <c r="J108" s="12">
        <v>100</v>
      </c>
      <c r="K108" s="191">
        <v>132.6</v>
      </c>
      <c r="L108" s="192">
        <f t="shared" si="4"/>
        <v>13260</v>
      </c>
      <c r="M108" s="12">
        <v>25</v>
      </c>
      <c r="N108" s="11"/>
      <c r="O108" s="12">
        <v>25</v>
      </c>
      <c r="P108" s="11"/>
      <c r="Q108" s="12">
        <v>25</v>
      </c>
      <c r="R108" s="11"/>
      <c r="S108" s="12">
        <v>25</v>
      </c>
      <c r="T108" s="11"/>
      <c r="U108" s="12"/>
      <c r="V108" s="113"/>
      <c r="W108" s="114">
        <f t="shared" si="5"/>
        <v>86</v>
      </c>
      <c r="X108" s="193">
        <f t="shared" si="3"/>
        <v>100</v>
      </c>
    </row>
    <row r="109" spans="1:24" ht="21">
      <c r="A109" s="14">
        <v>90</v>
      </c>
      <c r="B109" s="194" t="s">
        <v>713</v>
      </c>
      <c r="C109" s="11"/>
      <c r="D109" s="11" t="s">
        <v>678</v>
      </c>
      <c r="E109" s="106">
        <v>550</v>
      </c>
      <c r="F109" s="106">
        <v>1000</v>
      </c>
      <c r="G109" s="12">
        <v>600</v>
      </c>
      <c r="H109" s="12">
        <v>1500</v>
      </c>
      <c r="I109" s="11">
        <v>200</v>
      </c>
      <c r="J109" s="12">
        <v>1300</v>
      </c>
      <c r="K109" s="191">
        <v>9</v>
      </c>
      <c r="L109" s="192">
        <f t="shared" si="4"/>
        <v>11700</v>
      </c>
      <c r="M109" s="12">
        <v>400</v>
      </c>
      <c r="N109" s="11"/>
      <c r="O109" s="12">
        <v>400</v>
      </c>
      <c r="P109" s="11"/>
      <c r="Q109" s="12">
        <v>400</v>
      </c>
      <c r="R109" s="11"/>
      <c r="S109" s="12">
        <v>100</v>
      </c>
      <c r="T109" s="11"/>
      <c r="U109" s="12"/>
      <c r="V109" s="113"/>
      <c r="W109" s="114">
        <f t="shared" si="5"/>
        <v>716.6666666666666</v>
      </c>
      <c r="X109" s="193">
        <f t="shared" si="3"/>
        <v>1300</v>
      </c>
    </row>
    <row r="110" spans="1:24" ht="21">
      <c r="A110" s="14">
        <v>91</v>
      </c>
      <c r="B110" s="194" t="s">
        <v>714</v>
      </c>
      <c r="C110" s="11"/>
      <c r="D110" s="11" t="s">
        <v>616</v>
      </c>
      <c r="E110" s="106">
        <v>25</v>
      </c>
      <c r="F110" s="106">
        <v>52</v>
      </c>
      <c r="G110" s="12">
        <v>28</v>
      </c>
      <c r="H110" s="12">
        <v>70</v>
      </c>
      <c r="I110" s="11">
        <v>8</v>
      </c>
      <c r="J110" s="12">
        <v>62</v>
      </c>
      <c r="K110" s="191">
        <v>199.02</v>
      </c>
      <c r="L110" s="192">
        <f t="shared" si="4"/>
        <v>12339.24</v>
      </c>
      <c r="M110" s="12">
        <v>20</v>
      </c>
      <c r="N110" s="11"/>
      <c r="O110" s="12">
        <v>20</v>
      </c>
      <c r="P110" s="11"/>
      <c r="Q110" s="12">
        <v>12</v>
      </c>
      <c r="R110" s="11"/>
      <c r="S110" s="12">
        <v>10</v>
      </c>
      <c r="T110" s="11"/>
      <c r="U110" s="12"/>
      <c r="V110" s="113"/>
      <c r="W110" s="114">
        <f t="shared" si="5"/>
        <v>35</v>
      </c>
      <c r="X110" s="193">
        <f t="shared" si="3"/>
        <v>62</v>
      </c>
    </row>
    <row r="111" spans="1:24" ht="21">
      <c r="A111" s="14">
        <v>92</v>
      </c>
      <c r="B111" s="194" t="s">
        <v>715</v>
      </c>
      <c r="C111" s="11"/>
      <c r="D111" s="11" t="s">
        <v>716</v>
      </c>
      <c r="E111" s="106">
        <v>400</v>
      </c>
      <c r="F111" s="106">
        <v>345</v>
      </c>
      <c r="G111" s="12">
        <v>350</v>
      </c>
      <c r="H111" s="12">
        <v>700</v>
      </c>
      <c r="I111" s="11">
        <v>315</v>
      </c>
      <c r="J111" s="12">
        <v>385</v>
      </c>
      <c r="K111" s="191">
        <v>13.33</v>
      </c>
      <c r="L111" s="192">
        <f t="shared" si="4"/>
        <v>5132.05</v>
      </c>
      <c r="M111" s="12">
        <v>100</v>
      </c>
      <c r="N111" s="11"/>
      <c r="O111" s="12">
        <v>100</v>
      </c>
      <c r="P111" s="11"/>
      <c r="Q111" s="12">
        <v>100</v>
      </c>
      <c r="R111" s="11"/>
      <c r="S111" s="12">
        <v>85</v>
      </c>
      <c r="T111" s="11"/>
      <c r="U111" s="12"/>
      <c r="V111" s="113"/>
      <c r="W111" s="114">
        <f t="shared" si="5"/>
        <v>365</v>
      </c>
      <c r="X111" s="193">
        <f t="shared" si="3"/>
        <v>385</v>
      </c>
    </row>
    <row r="112" spans="1:24" ht="21">
      <c r="A112" s="14">
        <v>93</v>
      </c>
      <c r="B112" s="194" t="s">
        <v>717</v>
      </c>
      <c r="C112" s="11"/>
      <c r="D112" s="11" t="s">
        <v>616</v>
      </c>
      <c r="E112" s="106">
        <v>457</v>
      </c>
      <c r="F112" s="106">
        <v>480</v>
      </c>
      <c r="G112" s="12">
        <v>500</v>
      </c>
      <c r="H112" s="12">
        <v>600</v>
      </c>
      <c r="I112" s="11">
        <v>0</v>
      </c>
      <c r="J112" s="12">
        <v>600</v>
      </c>
      <c r="K112" s="191">
        <v>60.04</v>
      </c>
      <c r="L112" s="192">
        <f t="shared" si="4"/>
        <v>36024</v>
      </c>
      <c r="M112" s="12">
        <v>200</v>
      </c>
      <c r="N112" s="11"/>
      <c r="O112" s="12">
        <v>200</v>
      </c>
      <c r="P112" s="11"/>
      <c r="Q112" s="12">
        <v>100</v>
      </c>
      <c r="R112" s="11"/>
      <c r="S112" s="12">
        <v>100</v>
      </c>
      <c r="T112" s="11"/>
      <c r="U112" s="12"/>
      <c r="V112" s="113"/>
      <c r="W112" s="114">
        <f t="shared" si="5"/>
        <v>479</v>
      </c>
      <c r="X112" s="193">
        <f t="shared" si="3"/>
        <v>600</v>
      </c>
    </row>
    <row r="113" spans="1:24" ht="21">
      <c r="A113" s="14">
        <v>94</v>
      </c>
      <c r="B113" s="194" t="s">
        <v>718</v>
      </c>
      <c r="C113" s="11" t="s">
        <v>628</v>
      </c>
      <c r="D113" s="11" t="s">
        <v>620</v>
      </c>
      <c r="E113" s="106">
        <v>6</v>
      </c>
      <c r="F113" s="106">
        <v>6</v>
      </c>
      <c r="G113" s="12">
        <v>5</v>
      </c>
      <c r="H113" s="12">
        <v>10</v>
      </c>
      <c r="I113" s="11">
        <v>3</v>
      </c>
      <c r="J113" s="12">
        <v>7</v>
      </c>
      <c r="K113" s="191">
        <v>361</v>
      </c>
      <c r="L113" s="192">
        <f t="shared" si="4"/>
        <v>2527</v>
      </c>
      <c r="M113" s="12">
        <v>2</v>
      </c>
      <c r="N113" s="11"/>
      <c r="O113" s="12">
        <v>2</v>
      </c>
      <c r="P113" s="11"/>
      <c r="Q113" s="12">
        <v>2</v>
      </c>
      <c r="R113" s="11"/>
      <c r="S113" s="12">
        <v>1</v>
      </c>
      <c r="T113" s="11"/>
      <c r="U113" s="12"/>
      <c r="V113" s="113"/>
      <c r="W113" s="114">
        <f t="shared" si="5"/>
        <v>5.666666666666667</v>
      </c>
      <c r="X113" s="193">
        <f t="shared" si="3"/>
        <v>7</v>
      </c>
    </row>
    <row r="114" spans="1:24" ht="21">
      <c r="A114" s="14">
        <v>95</v>
      </c>
      <c r="B114" s="194" t="s">
        <v>718</v>
      </c>
      <c r="C114" s="11" t="s">
        <v>629</v>
      </c>
      <c r="D114" s="11" t="s">
        <v>620</v>
      </c>
      <c r="E114" s="106">
        <v>6</v>
      </c>
      <c r="F114" s="106">
        <v>6</v>
      </c>
      <c r="G114" s="12">
        <v>5</v>
      </c>
      <c r="H114" s="12">
        <v>25</v>
      </c>
      <c r="I114" s="11">
        <v>24</v>
      </c>
      <c r="J114" s="12">
        <v>1</v>
      </c>
      <c r="K114" s="191">
        <v>361</v>
      </c>
      <c r="L114" s="192">
        <f t="shared" si="4"/>
        <v>361</v>
      </c>
      <c r="M114" s="12">
        <v>1</v>
      </c>
      <c r="N114" s="11"/>
      <c r="O114" s="12">
        <v>0</v>
      </c>
      <c r="P114" s="11"/>
      <c r="Q114" s="12">
        <v>0</v>
      </c>
      <c r="R114" s="11"/>
      <c r="S114" s="12">
        <v>0</v>
      </c>
      <c r="T114" s="11"/>
      <c r="U114" s="12"/>
      <c r="V114" s="113"/>
      <c r="W114" s="114">
        <f t="shared" si="5"/>
        <v>5.666666666666667</v>
      </c>
      <c r="X114" s="193">
        <f t="shared" si="3"/>
        <v>1</v>
      </c>
    </row>
    <row r="115" spans="1:24" ht="21">
      <c r="A115" s="14">
        <v>96</v>
      </c>
      <c r="B115" s="194" t="s">
        <v>718</v>
      </c>
      <c r="C115" s="11" t="s">
        <v>630</v>
      </c>
      <c r="D115" s="11" t="s">
        <v>620</v>
      </c>
      <c r="E115" s="106">
        <v>8</v>
      </c>
      <c r="F115" s="106">
        <v>8</v>
      </c>
      <c r="G115" s="12">
        <v>6</v>
      </c>
      <c r="H115" s="12">
        <v>10</v>
      </c>
      <c r="I115" s="11">
        <v>4</v>
      </c>
      <c r="J115" s="12">
        <v>6</v>
      </c>
      <c r="K115" s="191">
        <v>321</v>
      </c>
      <c r="L115" s="192">
        <f t="shared" si="4"/>
        <v>1926</v>
      </c>
      <c r="M115" s="12">
        <v>2</v>
      </c>
      <c r="N115" s="11"/>
      <c r="O115" s="12">
        <v>2</v>
      </c>
      <c r="P115" s="11"/>
      <c r="Q115" s="12">
        <v>0</v>
      </c>
      <c r="R115" s="11"/>
      <c r="S115" s="12">
        <v>2</v>
      </c>
      <c r="T115" s="11"/>
      <c r="U115" s="12"/>
      <c r="V115" s="113"/>
      <c r="W115" s="114">
        <f t="shared" si="5"/>
        <v>7.333333333333333</v>
      </c>
      <c r="X115" s="193">
        <f t="shared" si="3"/>
        <v>6</v>
      </c>
    </row>
    <row r="116" spans="1:24" ht="21">
      <c r="A116" s="14">
        <v>97</v>
      </c>
      <c r="B116" s="194" t="s">
        <v>719</v>
      </c>
      <c r="C116" s="142" t="s">
        <v>628</v>
      </c>
      <c r="D116" s="11" t="s">
        <v>616</v>
      </c>
      <c r="E116" s="106">
        <v>7</v>
      </c>
      <c r="F116" s="106">
        <v>8</v>
      </c>
      <c r="G116" s="12">
        <v>6</v>
      </c>
      <c r="H116" s="12">
        <v>7</v>
      </c>
      <c r="I116" s="11">
        <v>1</v>
      </c>
      <c r="J116" s="12">
        <v>6</v>
      </c>
      <c r="K116" s="201">
        <v>2761.9</v>
      </c>
      <c r="L116" s="192">
        <f t="shared" si="4"/>
        <v>16571.4</v>
      </c>
      <c r="M116" s="12">
        <v>2</v>
      </c>
      <c r="N116" s="11"/>
      <c r="O116" s="12">
        <v>2</v>
      </c>
      <c r="P116" s="11"/>
      <c r="Q116" s="12">
        <v>2</v>
      </c>
      <c r="R116" s="11"/>
      <c r="S116" s="12">
        <v>0</v>
      </c>
      <c r="T116" s="11"/>
      <c r="U116" s="12"/>
      <c r="V116" s="113"/>
      <c r="W116" s="114">
        <f t="shared" si="5"/>
        <v>7</v>
      </c>
      <c r="X116" s="193">
        <f t="shared" si="3"/>
        <v>6</v>
      </c>
    </row>
    <row r="117" spans="1:24" s="140" customFormat="1" ht="21">
      <c r="A117" s="14">
        <v>98</v>
      </c>
      <c r="B117" s="194" t="s">
        <v>719</v>
      </c>
      <c r="C117" s="142" t="s">
        <v>629</v>
      </c>
      <c r="D117" s="11" t="s">
        <v>616</v>
      </c>
      <c r="E117" s="106">
        <v>7</v>
      </c>
      <c r="F117" s="106">
        <v>8</v>
      </c>
      <c r="G117" s="12">
        <v>6</v>
      </c>
      <c r="H117" s="12">
        <v>7</v>
      </c>
      <c r="I117" s="142">
        <v>1</v>
      </c>
      <c r="J117" s="12">
        <v>6</v>
      </c>
      <c r="K117" s="201">
        <v>2761.9</v>
      </c>
      <c r="L117" s="192">
        <f t="shared" si="4"/>
        <v>16571.4</v>
      </c>
      <c r="M117" s="12">
        <v>2</v>
      </c>
      <c r="N117" s="11"/>
      <c r="O117" s="12">
        <v>2</v>
      </c>
      <c r="P117" s="11"/>
      <c r="Q117" s="12">
        <v>2</v>
      </c>
      <c r="R117" s="11"/>
      <c r="S117" s="12">
        <v>0</v>
      </c>
      <c r="T117" s="142"/>
      <c r="U117" s="112"/>
      <c r="V117" s="113"/>
      <c r="W117" s="114">
        <f t="shared" si="5"/>
        <v>7</v>
      </c>
      <c r="X117" s="193">
        <f t="shared" si="3"/>
        <v>6</v>
      </c>
    </row>
    <row r="118" spans="1:24" s="140" customFormat="1" ht="21">
      <c r="A118" s="14">
        <v>99</v>
      </c>
      <c r="B118" s="194" t="s">
        <v>719</v>
      </c>
      <c r="C118" s="142" t="s">
        <v>630</v>
      </c>
      <c r="D118" s="11" t="s">
        <v>616</v>
      </c>
      <c r="E118" s="106">
        <v>5</v>
      </c>
      <c r="F118" s="106">
        <v>7</v>
      </c>
      <c r="G118" s="12">
        <v>5</v>
      </c>
      <c r="H118" s="12">
        <v>7</v>
      </c>
      <c r="I118" s="142">
        <v>0</v>
      </c>
      <c r="J118" s="12">
        <v>7</v>
      </c>
      <c r="K118" s="201">
        <v>3714.28</v>
      </c>
      <c r="L118" s="192">
        <f t="shared" si="4"/>
        <v>25999.960000000003</v>
      </c>
      <c r="M118" s="12">
        <v>2</v>
      </c>
      <c r="N118" s="142"/>
      <c r="O118" s="12">
        <v>2</v>
      </c>
      <c r="P118" s="142"/>
      <c r="Q118" s="12">
        <v>2</v>
      </c>
      <c r="R118" s="142"/>
      <c r="S118" s="12">
        <v>1</v>
      </c>
      <c r="T118" s="142"/>
      <c r="U118" s="12"/>
      <c r="V118" s="113"/>
      <c r="W118" s="114">
        <f t="shared" si="5"/>
        <v>5.666666666666667</v>
      </c>
      <c r="X118" s="193">
        <f t="shared" si="3"/>
        <v>7</v>
      </c>
    </row>
    <row r="119" spans="1:24" s="140" customFormat="1" ht="21">
      <c r="A119" s="195"/>
      <c r="B119" s="60"/>
      <c r="C119" s="202"/>
      <c r="D119" s="196"/>
      <c r="E119" s="197"/>
      <c r="F119" s="197"/>
      <c r="G119" s="177"/>
      <c r="H119" s="177"/>
      <c r="I119" s="202"/>
      <c r="J119" s="177"/>
      <c r="K119" s="203"/>
      <c r="L119" s="180"/>
      <c r="M119" s="177"/>
      <c r="N119" s="202"/>
      <c r="O119" s="177"/>
      <c r="P119" s="202"/>
      <c r="Q119" s="177"/>
      <c r="R119" s="202"/>
      <c r="S119" s="177"/>
      <c r="T119" s="202"/>
      <c r="U119" s="177"/>
      <c r="V119" s="199"/>
      <c r="W119" s="114"/>
      <c r="X119" s="200"/>
    </row>
    <row r="120" spans="1:20" s="60" customFormat="1" ht="21">
      <c r="A120" s="57"/>
      <c r="B120" s="57" t="s">
        <v>500</v>
      </c>
      <c r="C120" s="58"/>
      <c r="D120" s="58"/>
      <c r="F120" s="57"/>
      <c r="G120" s="57"/>
      <c r="H120" s="57" t="s">
        <v>501</v>
      </c>
      <c r="I120" s="57"/>
      <c r="J120" s="57"/>
      <c r="K120" s="57"/>
      <c r="L120" s="57"/>
      <c r="M120" s="61"/>
      <c r="N120" s="57"/>
      <c r="O120" s="57"/>
      <c r="P120" s="57" t="s">
        <v>502</v>
      </c>
      <c r="Q120" s="57"/>
      <c r="R120" s="57"/>
      <c r="S120" s="57"/>
      <c r="T120" s="57"/>
    </row>
    <row r="121" spans="1:21" s="60" customFormat="1" ht="21">
      <c r="A121" s="57"/>
      <c r="B121" s="57" t="s">
        <v>648</v>
      </c>
      <c r="C121" s="58"/>
      <c r="D121" s="58"/>
      <c r="F121" s="57"/>
      <c r="G121" s="57"/>
      <c r="H121" s="57" t="s">
        <v>649</v>
      </c>
      <c r="I121" s="57"/>
      <c r="J121" s="58"/>
      <c r="K121" s="58"/>
      <c r="L121" s="57"/>
      <c r="M121" s="61"/>
      <c r="N121" s="62"/>
      <c r="O121" s="62"/>
      <c r="P121" s="285" t="s">
        <v>650</v>
      </c>
      <c r="Q121" s="285"/>
      <c r="R121" s="285"/>
      <c r="S121" s="285"/>
      <c r="T121" s="285"/>
      <c r="U121" s="285"/>
    </row>
    <row r="122" spans="1:20" s="60" customFormat="1" ht="21">
      <c r="A122" s="57"/>
      <c r="B122" s="57" t="s">
        <v>651</v>
      </c>
      <c r="C122" s="58"/>
      <c r="D122" s="58"/>
      <c r="F122" s="57"/>
      <c r="G122" s="57"/>
      <c r="H122" s="57" t="s">
        <v>507</v>
      </c>
      <c r="I122" s="57"/>
      <c r="J122" s="58"/>
      <c r="K122" s="58"/>
      <c r="L122" s="57"/>
      <c r="M122" s="61"/>
      <c r="N122" s="57"/>
      <c r="O122" s="58"/>
      <c r="P122" s="57" t="s">
        <v>652</v>
      </c>
      <c r="Q122" s="58"/>
      <c r="R122" s="58"/>
      <c r="S122" s="57"/>
      <c r="T122" s="57"/>
    </row>
    <row r="123" spans="1:20" s="60" customFormat="1" ht="21">
      <c r="A123" s="57"/>
      <c r="B123" s="57" t="s">
        <v>509</v>
      </c>
      <c r="C123" s="58"/>
      <c r="D123" s="58"/>
      <c r="F123" s="57"/>
      <c r="G123" s="57"/>
      <c r="H123" s="57" t="s">
        <v>509</v>
      </c>
      <c r="I123" s="57"/>
      <c r="J123" s="58"/>
      <c r="K123" s="58"/>
      <c r="L123" s="57"/>
      <c r="M123" s="61"/>
      <c r="N123" s="57"/>
      <c r="O123" s="58"/>
      <c r="P123" s="57" t="s">
        <v>510</v>
      </c>
      <c r="Q123" s="58"/>
      <c r="R123" s="58"/>
      <c r="S123" s="57"/>
      <c r="T123" s="57"/>
    </row>
    <row r="124" spans="1:21" s="60" customFormat="1" ht="21">
      <c r="A124" s="57"/>
      <c r="B124" s="57"/>
      <c r="C124" s="58"/>
      <c r="D124" s="58"/>
      <c r="F124" s="57"/>
      <c r="G124" s="57"/>
      <c r="H124" s="58"/>
      <c r="I124" s="58"/>
      <c r="J124" s="57"/>
      <c r="K124" s="61"/>
      <c r="L124" s="58"/>
      <c r="M124" s="57"/>
      <c r="N124" s="57"/>
      <c r="O124" s="58"/>
      <c r="P124" s="58"/>
      <c r="Q124" s="57"/>
      <c r="R124" s="57"/>
      <c r="U124" s="58"/>
    </row>
    <row r="125" spans="1:24" ht="21">
      <c r="A125" s="260" t="s">
        <v>191</v>
      </c>
      <c r="B125" s="291" t="s">
        <v>516</v>
      </c>
      <c r="C125" s="260" t="s">
        <v>607</v>
      </c>
      <c r="D125" s="292" t="s">
        <v>1</v>
      </c>
      <c r="E125" s="284" t="s">
        <v>608</v>
      </c>
      <c r="F125" s="281"/>
      <c r="G125" s="282"/>
      <c r="H125" s="284" t="s">
        <v>4</v>
      </c>
      <c r="I125" s="282"/>
      <c r="J125" s="293" t="s">
        <v>517</v>
      </c>
      <c r="K125" s="294" t="s">
        <v>2</v>
      </c>
      <c r="L125" s="261" t="s">
        <v>11</v>
      </c>
      <c r="M125" s="284" t="s">
        <v>5</v>
      </c>
      <c r="N125" s="281"/>
      <c r="O125" s="281"/>
      <c r="P125" s="281"/>
      <c r="Q125" s="281"/>
      <c r="R125" s="281"/>
      <c r="S125" s="281"/>
      <c r="T125" s="282"/>
      <c r="U125" s="262" t="s">
        <v>7</v>
      </c>
      <c r="V125" s="263"/>
      <c r="W125" s="259" t="s">
        <v>183</v>
      </c>
      <c r="X125" s="189" t="s">
        <v>517</v>
      </c>
    </row>
    <row r="126" spans="1:23" ht="21">
      <c r="A126" s="260"/>
      <c r="B126" s="291"/>
      <c r="C126" s="260"/>
      <c r="D126" s="292"/>
      <c r="E126" s="106">
        <v>2559</v>
      </c>
      <c r="F126" s="106">
        <v>2560</v>
      </c>
      <c r="G126" s="106">
        <v>2561</v>
      </c>
      <c r="H126" s="12">
        <v>2562</v>
      </c>
      <c r="I126" s="11" t="s">
        <v>13</v>
      </c>
      <c r="J126" s="293"/>
      <c r="K126" s="294"/>
      <c r="L126" s="261"/>
      <c r="M126" s="11" t="s">
        <v>6</v>
      </c>
      <c r="N126" s="11" t="s">
        <v>7</v>
      </c>
      <c r="O126" s="11" t="s">
        <v>8</v>
      </c>
      <c r="P126" s="11" t="s">
        <v>7</v>
      </c>
      <c r="Q126" s="11" t="s">
        <v>9</v>
      </c>
      <c r="R126" s="11" t="s">
        <v>7</v>
      </c>
      <c r="S126" s="11" t="s">
        <v>10</v>
      </c>
      <c r="T126" s="11" t="s">
        <v>7</v>
      </c>
      <c r="U126" s="107" t="s">
        <v>313</v>
      </c>
      <c r="V126" s="105" t="s">
        <v>314</v>
      </c>
      <c r="W126" s="259"/>
    </row>
    <row r="127" spans="1:24" ht="21">
      <c r="A127" s="14">
        <v>100</v>
      </c>
      <c r="B127" s="194" t="s">
        <v>720</v>
      </c>
      <c r="C127" s="11"/>
      <c r="D127" s="11" t="s">
        <v>620</v>
      </c>
      <c r="E127" s="106">
        <v>360</v>
      </c>
      <c r="F127" s="106">
        <v>220</v>
      </c>
      <c r="G127" s="12">
        <v>340</v>
      </c>
      <c r="H127" s="12">
        <v>360</v>
      </c>
      <c r="I127" s="11">
        <v>112</v>
      </c>
      <c r="J127" s="12">
        <v>248</v>
      </c>
      <c r="K127" s="191">
        <v>15.604166</v>
      </c>
      <c r="L127" s="192">
        <f t="shared" si="4"/>
        <v>3869.8331679999997</v>
      </c>
      <c r="M127" s="12">
        <v>100</v>
      </c>
      <c r="N127" s="11"/>
      <c r="O127" s="12">
        <v>50</v>
      </c>
      <c r="P127" s="11"/>
      <c r="Q127" s="12">
        <v>50</v>
      </c>
      <c r="R127" s="11"/>
      <c r="S127" s="12">
        <v>48</v>
      </c>
      <c r="T127" s="11"/>
      <c r="U127" s="12"/>
      <c r="V127" s="113"/>
      <c r="W127" s="114">
        <f t="shared" si="5"/>
        <v>306.6666666666667</v>
      </c>
      <c r="X127" s="193">
        <f t="shared" si="3"/>
        <v>248</v>
      </c>
    </row>
    <row r="128" spans="1:24" ht="21">
      <c r="A128" s="14">
        <v>101</v>
      </c>
      <c r="B128" s="194" t="s">
        <v>721</v>
      </c>
      <c r="C128" s="11" t="s">
        <v>722</v>
      </c>
      <c r="D128" s="11" t="s">
        <v>678</v>
      </c>
      <c r="E128" s="106">
        <v>1424</v>
      </c>
      <c r="F128" s="106">
        <v>1600</v>
      </c>
      <c r="G128" s="12">
        <v>1100</v>
      </c>
      <c r="H128" s="12">
        <v>1600</v>
      </c>
      <c r="I128" s="11">
        <v>0</v>
      </c>
      <c r="J128" s="12">
        <v>1600</v>
      </c>
      <c r="K128" s="191">
        <v>2.75</v>
      </c>
      <c r="L128" s="192">
        <f t="shared" si="4"/>
        <v>4400</v>
      </c>
      <c r="M128" s="12">
        <v>500</v>
      </c>
      <c r="N128" s="11"/>
      <c r="O128" s="12">
        <v>500</v>
      </c>
      <c r="P128" s="11"/>
      <c r="Q128" s="12">
        <v>300</v>
      </c>
      <c r="R128" s="11"/>
      <c r="S128" s="12">
        <v>300</v>
      </c>
      <c r="T128" s="11"/>
      <c r="U128" s="12"/>
      <c r="V128" s="113"/>
      <c r="W128" s="114">
        <f t="shared" si="5"/>
        <v>1374.6666666666667</v>
      </c>
      <c r="X128" s="193">
        <f t="shared" si="3"/>
        <v>1600</v>
      </c>
    </row>
    <row r="129" spans="1:24" ht="21">
      <c r="A129" s="14">
        <v>102</v>
      </c>
      <c r="B129" s="194" t="s">
        <v>721</v>
      </c>
      <c r="C129" s="11" t="s">
        <v>723</v>
      </c>
      <c r="D129" s="11" t="s">
        <v>23</v>
      </c>
      <c r="E129" s="106">
        <v>6</v>
      </c>
      <c r="F129" s="106">
        <v>4</v>
      </c>
      <c r="G129" s="12">
        <v>4</v>
      </c>
      <c r="H129" s="12">
        <v>5</v>
      </c>
      <c r="I129" s="11">
        <v>4</v>
      </c>
      <c r="J129" s="12">
        <v>1</v>
      </c>
      <c r="K129" s="191">
        <v>275</v>
      </c>
      <c r="L129" s="192">
        <f t="shared" si="4"/>
        <v>275</v>
      </c>
      <c r="M129" s="12">
        <v>1</v>
      </c>
      <c r="N129" s="11"/>
      <c r="O129" s="12">
        <v>0</v>
      </c>
      <c r="P129" s="11"/>
      <c r="Q129" s="12">
        <v>0</v>
      </c>
      <c r="R129" s="11"/>
      <c r="S129" s="12">
        <v>0</v>
      </c>
      <c r="T129" s="11"/>
      <c r="U129" s="12"/>
      <c r="V129" s="113"/>
      <c r="W129" s="114">
        <f t="shared" si="5"/>
        <v>4.666666666666667</v>
      </c>
      <c r="X129" s="193">
        <f t="shared" si="3"/>
        <v>1</v>
      </c>
    </row>
    <row r="130" spans="1:24" ht="21">
      <c r="A130" s="14">
        <v>103</v>
      </c>
      <c r="B130" s="194" t="s">
        <v>724</v>
      </c>
      <c r="C130" s="11" t="s">
        <v>725</v>
      </c>
      <c r="D130" s="11" t="s">
        <v>678</v>
      </c>
      <c r="E130" s="106">
        <v>92</v>
      </c>
      <c r="F130" s="106">
        <v>144</v>
      </c>
      <c r="G130" s="12">
        <v>120</v>
      </c>
      <c r="H130" s="12">
        <v>120</v>
      </c>
      <c r="I130" s="11">
        <v>0</v>
      </c>
      <c r="J130" s="12">
        <v>120</v>
      </c>
      <c r="K130" s="191">
        <v>45</v>
      </c>
      <c r="L130" s="192">
        <f t="shared" si="4"/>
        <v>5400</v>
      </c>
      <c r="M130" s="12">
        <v>30</v>
      </c>
      <c r="N130" s="11"/>
      <c r="O130" s="12">
        <v>30</v>
      </c>
      <c r="P130" s="11"/>
      <c r="Q130" s="12">
        <v>30</v>
      </c>
      <c r="R130" s="11"/>
      <c r="S130" s="12">
        <v>30</v>
      </c>
      <c r="T130" s="11"/>
      <c r="U130" s="12"/>
      <c r="V130" s="113"/>
      <c r="W130" s="114">
        <f t="shared" si="5"/>
        <v>118.66666666666667</v>
      </c>
      <c r="X130" s="193">
        <f t="shared" si="3"/>
        <v>120</v>
      </c>
    </row>
    <row r="131" spans="1:24" ht="21">
      <c r="A131" s="14">
        <v>104</v>
      </c>
      <c r="B131" s="194" t="s">
        <v>724</v>
      </c>
      <c r="C131" s="11" t="s">
        <v>637</v>
      </c>
      <c r="D131" s="11" t="s">
        <v>678</v>
      </c>
      <c r="E131" s="106">
        <v>10</v>
      </c>
      <c r="F131" s="106">
        <v>6</v>
      </c>
      <c r="G131" s="12">
        <v>10</v>
      </c>
      <c r="H131" s="12">
        <v>10</v>
      </c>
      <c r="I131" s="11">
        <v>0</v>
      </c>
      <c r="J131" s="12">
        <v>10</v>
      </c>
      <c r="K131" s="191">
        <v>68</v>
      </c>
      <c r="L131" s="192">
        <f t="shared" si="4"/>
        <v>680</v>
      </c>
      <c r="M131" s="12">
        <v>5</v>
      </c>
      <c r="N131" s="11"/>
      <c r="O131" s="12">
        <v>5</v>
      </c>
      <c r="P131" s="11"/>
      <c r="Q131" s="12">
        <v>0</v>
      </c>
      <c r="R131" s="11"/>
      <c r="S131" s="12">
        <v>0</v>
      </c>
      <c r="T131" s="11"/>
      <c r="U131" s="12"/>
      <c r="V131" s="113"/>
      <c r="W131" s="114">
        <f t="shared" si="5"/>
        <v>8.666666666666666</v>
      </c>
      <c r="X131" s="193">
        <f t="shared" si="3"/>
        <v>10</v>
      </c>
    </row>
    <row r="132" spans="1:24" ht="21">
      <c r="A132" s="14">
        <v>105</v>
      </c>
      <c r="B132" s="194" t="s">
        <v>726</v>
      </c>
      <c r="C132" s="11"/>
      <c r="D132" s="11" t="s">
        <v>716</v>
      </c>
      <c r="E132" s="106">
        <v>79</v>
      </c>
      <c r="F132" s="106">
        <v>48</v>
      </c>
      <c r="G132" s="12">
        <v>65</v>
      </c>
      <c r="H132" s="12">
        <v>200</v>
      </c>
      <c r="I132" s="11">
        <v>17</v>
      </c>
      <c r="J132" s="12">
        <v>183</v>
      </c>
      <c r="K132" s="191">
        <v>57</v>
      </c>
      <c r="L132" s="192">
        <f t="shared" si="4"/>
        <v>10431</v>
      </c>
      <c r="M132" s="12">
        <v>50</v>
      </c>
      <c r="N132" s="11"/>
      <c r="O132" s="12">
        <v>50</v>
      </c>
      <c r="P132" s="11"/>
      <c r="Q132" s="12">
        <v>50</v>
      </c>
      <c r="R132" s="11"/>
      <c r="S132" s="12">
        <v>33</v>
      </c>
      <c r="T132" s="11"/>
      <c r="U132" s="12"/>
      <c r="V132" s="113"/>
      <c r="W132" s="114">
        <f t="shared" si="5"/>
        <v>64</v>
      </c>
      <c r="X132" s="193">
        <f aca="true" t="shared" si="6" ref="X132:X179">H132-I132</f>
        <v>183</v>
      </c>
    </row>
    <row r="133" spans="1:24" ht="21">
      <c r="A133" s="14">
        <v>106</v>
      </c>
      <c r="B133" s="194" t="s">
        <v>727</v>
      </c>
      <c r="C133" s="11"/>
      <c r="D133" s="11" t="s">
        <v>716</v>
      </c>
      <c r="E133" s="106">
        <v>79</v>
      </c>
      <c r="F133" s="106">
        <v>48</v>
      </c>
      <c r="G133" s="12">
        <v>65</v>
      </c>
      <c r="H133" s="12">
        <v>100</v>
      </c>
      <c r="I133" s="11">
        <v>13</v>
      </c>
      <c r="J133" s="12">
        <v>87</v>
      </c>
      <c r="K133" s="191">
        <v>57</v>
      </c>
      <c r="L133" s="192">
        <f t="shared" si="4"/>
        <v>4959</v>
      </c>
      <c r="M133" s="12">
        <v>20</v>
      </c>
      <c r="N133" s="11"/>
      <c r="O133" s="12">
        <v>20</v>
      </c>
      <c r="P133" s="11"/>
      <c r="Q133" s="12">
        <v>20</v>
      </c>
      <c r="R133" s="11"/>
      <c r="S133" s="12">
        <v>27</v>
      </c>
      <c r="T133" s="11"/>
      <c r="U133" s="12"/>
      <c r="V133" s="113"/>
      <c r="W133" s="114">
        <f t="shared" si="5"/>
        <v>64</v>
      </c>
      <c r="X133" s="193">
        <f t="shared" si="6"/>
        <v>87</v>
      </c>
    </row>
    <row r="134" spans="1:24" ht="21">
      <c r="A134" s="14">
        <v>107</v>
      </c>
      <c r="B134" s="194" t="s">
        <v>726</v>
      </c>
      <c r="C134" s="11"/>
      <c r="D134" s="11" t="s">
        <v>728</v>
      </c>
      <c r="E134" s="106">
        <v>7350</v>
      </c>
      <c r="F134" s="106">
        <v>8940</v>
      </c>
      <c r="G134" s="12">
        <v>7200</v>
      </c>
      <c r="H134" s="12">
        <v>10000</v>
      </c>
      <c r="I134" s="11">
        <v>3300</v>
      </c>
      <c r="J134" s="12">
        <v>6700</v>
      </c>
      <c r="K134" s="191">
        <v>0.65</v>
      </c>
      <c r="L134" s="192">
        <f t="shared" si="4"/>
        <v>4355</v>
      </c>
      <c r="M134" s="12">
        <v>2200</v>
      </c>
      <c r="N134" s="11"/>
      <c r="O134" s="12">
        <v>1500</v>
      </c>
      <c r="P134" s="11"/>
      <c r="Q134" s="12">
        <v>1500</v>
      </c>
      <c r="R134" s="11"/>
      <c r="S134" s="12">
        <v>1500</v>
      </c>
      <c r="T134" s="11"/>
      <c r="U134" s="12"/>
      <c r="V134" s="113"/>
      <c r="W134" s="114">
        <f t="shared" si="5"/>
        <v>7830</v>
      </c>
      <c r="X134" s="193">
        <f t="shared" si="6"/>
        <v>6700</v>
      </c>
    </row>
    <row r="135" spans="1:24" ht="21">
      <c r="A135" s="14">
        <v>108</v>
      </c>
      <c r="B135" s="194" t="s">
        <v>726</v>
      </c>
      <c r="C135" s="11"/>
      <c r="D135" s="11" t="s">
        <v>729</v>
      </c>
      <c r="E135" s="106">
        <v>15900</v>
      </c>
      <c r="F135" s="106">
        <v>11000</v>
      </c>
      <c r="G135" s="12">
        <v>9000</v>
      </c>
      <c r="H135" s="12">
        <v>10000</v>
      </c>
      <c r="I135" s="11">
        <v>840</v>
      </c>
      <c r="J135" s="12">
        <v>9160</v>
      </c>
      <c r="K135" s="191">
        <v>1</v>
      </c>
      <c r="L135" s="192">
        <f t="shared" si="4"/>
        <v>9160</v>
      </c>
      <c r="M135" s="12">
        <v>3160</v>
      </c>
      <c r="N135" s="11"/>
      <c r="O135" s="12">
        <v>2000</v>
      </c>
      <c r="P135" s="11"/>
      <c r="Q135" s="12">
        <v>2000</v>
      </c>
      <c r="R135" s="11"/>
      <c r="S135" s="12">
        <v>2000</v>
      </c>
      <c r="T135" s="11"/>
      <c r="U135" s="12"/>
      <c r="V135" s="113"/>
      <c r="W135" s="114">
        <f t="shared" si="5"/>
        <v>11966.666666666666</v>
      </c>
      <c r="X135" s="193">
        <f t="shared" si="6"/>
        <v>9160</v>
      </c>
    </row>
    <row r="136" spans="1:24" ht="21">
      <c r="A136" s="14">
        <v>109</v>
      </c>
      <c r="B136" s="194" t="s">
        <v>726</v>
      </c>
      <c r="C136" s="11"/>
      <c r="D136" s="11" t="s">
        <v>495</v>
      </c>
      <c r="E136" s="106">
        <v>7350</v>
      </c>
      <c r="F136" s="106">
        <v>8940</v>
      </c>
      <c r="G136" s="12">
        <v>7200</v>
      </c>
      <c r="H136" s="12">
        <v>10000</v>
      </c>
      <c r="I136" s="11">
        <v>100</v>
      </c>
      <c r="J136" s="12">
        <v>9900</v>
      </c>
      <c r="K136" s="191">
        <v>1.45</v>
      </c>
      <c r="L136" s="192">
        <f t="shared" si="4"/>
        <v>14355</v>
      </c>
      <c r="M136" s="12">
        <v>3000</v>
      </c>
      <c r="N136" s="11"/>
      <c r="O136" s="12">
        <v>3000</v>
      </c>
      <c r="P136" s="11"/>
      <c r="Q136" s="12">
        <v>2000</v>
      </c>
      <c r="R136" s="11"/>
      <c r="S136" s="12">
        <v>1900</v>
      </c>
      <c r="T136" s="11"/>
      <c r="U136" s="12"/>
      <c r="V136" s="113"/>
      <c r="W136" s="114">
        <f t="shared" si="5"/>
        <v>7830</v>
      </c>
      <c r="X136" s="193">
        <f t="shared" si="6"/>
        <v>9900</v>
      </c>
    </row>
    <row r="137" spans="1:24" ht="21">
      <c r="A137" s="14">
        <v>110</v>
      </c>
      <c r="B137" s="194" t="s">
        <v>726</v>
      </c>
      <c r="C137" s="11"/>
      <c r="D137" s="11" t="s">
        <v>730</v>
      </c>
      <c r="E137" s="106">
        <v>2460</v>
      </c>
      <c r="F137" s="106">
        <v>2940</v>
      </c>
      <c r="G137" s="12">
        <v>3000</v>
      </c>
      <c r="H137" s="12">
        <v>3000</v>
      </c>
      <c r="I137" s="11">
        <v>1960</v>
      </c>
      <c r="J137" s="12">
        <v>1040</v>
      </c>
      <c r="K137" s="191">
        <v>2.7</v>
      </c>
      <c r="L137" s="192">
        <f t="shared" si="4"/>
        <v>2808</v>
      </c>
      <c r="M137" s="12">
        <v>290</v>
      </c>
      <c r="N137" s="11"/>
      <c r="O137" s="12">
        <v>250</v>
      </c>
      <c r="P137" s="11"/>
      <c r="Q137" s="12">
        <v>250</v>
      </c>
      <c r="R137" s="11"/>
      <c r="S137" s="12">
        <v>250</v>
      </c>
      <c r="T137" s="11"/>
      <c r="U137" s="12"/>
      <c r="V137" s="113"/>
      <c r="W137" s="114">
        <f t="shared" si="5"/>
        <v>2800</v>
      </c>
      <c r="X137" s="193">
        <f t="shared" si="6"/>
        <v>1040</v>
      </c>
    </row>
    <row r="138" spans="1:24" ht="21">
      <c r="A138" s="14">
        <v>111</v>
      </c>
      <c r="B138" s="194" t="s">
        <v>731</v>
      </c>
      <c r="C138" s="11"/>
      <c r="D138" s="11" t="s">
        <v>732</v>
      </c>
      <c r="E138" s="106">
        <v>8</v>
      </c>
      <c r="F138" s="106">
        <v>10</v>
      </c>
      <c r="G138" s="12">
        <v>10</v>
      </c>
      <c r="H138" s="12">
        <v>20</v>
      </c>
      <c r="I138" s="11">
        <v>12</v>
      </c>
      <c r="J138" s="12">
        <v>8</v>
      </c>
      <c r="K138" s="191">
        <v>57</v>
      </c>
      <c r="L138" s="192">
        <f t="shared" si="4"/>
        <v>456</v>
      </c>
      <c r="M138" s="12">
        <v>2</v>
      </c>
      <c r="N138" s="11"/>
      <c r="O138" s="12">
        <v>2</v>
      </c>
      <c r="P138" s="11"/>
      <c r="Q138" s="12">
        <v>2</v>
      </c>
      <c r="R138" s="11"/>
      <c r="S138" s="12">
        <v>2</v>
      </c>
      <c r="T138" s="11"/>
      <c r="U138" s="12"/>
      <c r="V138" s="113"/>
      <c r="W138" s="114">
        <f t="shared" si="5"/>
        <v>9.333333333333334</v>
      </c>
      <c r="X138" s="193">
        <f t="shared" si="6"/>
        <v>8</v>
      </c>
    </row>
    <row r="139" spans="1:24" ht="21">
      <c r="A139" s="14">
        <v>112</v>
      </c>
      <c r="B139" s="194" t="s">
        <v>733</v>
      </c>
      <c r="C139" s="11"/>
      <c r="D139" s="11" t="s">
        <v>734</v>
      </c>
      <c r="E139" s="106">
        <v>281</v>
      </c>
      <c r="F139" s="106">
        <v>365</v>
      </c>
      <c r="G139" s="12">
        <v>300</v>
      </c>
      <c r="H139" s="12">
        <v>500</v>
      </c>
      <c r="I139" s="11">
        <v>3</v>
      </c>
      <c r="J139" s="12">
        <v>497</v>
      </c>
      <c r="K139" s="191">
        <v>188</v>
      </c>
      <c r="L139" s="192">
        <f t="shared" si="4"/>
        <v>93436</v>
      </c>
      <c r="M139" s="12">
        <v>200</v>
      </c>
      <c r="N139" s="11"/>
      <c r="O139" s="12">
        <v>200</v>
      </c>
      <c r="P139" s="11"/>
      <c r="Q139" s="12">
        <v>50</v>
      </c>
      <c r="R139" s="11"/>
      <c r="S139" s="12">
        <v>47</v>
      </c>
      <c r="T139" s="11"/>
      <c r="U139" s="12"/>
      <c r="V139" s="113"/>
      <c r="W139" s="114">
        <f t="shared" si="5"/>
        <v>315.3333333333333</v>
      </c>
      <c r="X139" s="193">
        <f t="shared" si="6"/>
        <v>497</v>
      </c>
    </row>
    <row r="140" spans="1:24" ht="21">
      <c r="A140" s="14">
        <v>113</v>
      </c>
      <c r="B140" s="194" t="s">
        <v>735</v>
      </c>
      <c r="C140" s="11"/>
      <c r="D140" s="11" t="s">
        <v>736</v>
      </c>
      <c r="E140" s="106">
        <v>52</v>
      </c>
      <c r="F140" s="106">
        <v>71</v>
      </c>
      <c r="G140" s="12">
        <v>60</v>
      </c>
      <c r="H140" s="12">
        <v>100</v>
      </c>
      <c r="I140" s="11">
        <v>7</v>
      </c>
      <c r="J140" s="12">
        <v>93</v>
      </c>
      <c r="K140" s="191">
        <v>33</v>
      </c>
      <c r="L140" s="192">
        <f t="shared" si="4"/>
        <v>3069</v>
      </c>
      <c r="M140" s="12">
        <v>30</v>
      </c>
      <c r="N140" s="11"/>
      <c r="O140" s="12">
        <v>30</v>
      </c>
      <c r="P140" s="11"/>
      <c r="Q140" s="12">
        <v>33</v>
      </c>
      <c r="R140" s="11"/>
      <c r="S140" s="12">
        <v>0</v>
      </c>
      <c r="T140" s="11"/>
      <c r="U140" s="12"/>
      <c r="V140" s="113"/>
      <c r="W140" s="114">
        <f t="shared" si="5"/>
        <v>61</v>
      </c>
      <c r="X140" s="193">
        <f t="shared" si="6"/>
        <v>93</v>
      </c>
    </row>
    <row r="141" spans="1:24" ht="21">
      <c r="A141" s="14">
        <v>114</v>
      </c>
      <c r="B141" s="194" t="s">
        <v>737</v>
      </c>
      <c r="C141" s="11"/>
      <c r="D141" s="11" t="s">
        <v>667</v>
      </c>
      <c r="E141" s="106">
        <v>7000</v>
      </c>
      <c r="F141" s="106">
        <v>6600</v>
      </c>
      <c r="G141" s="12">
        <v>6000</v>
      </c>
      <c r="H141" s="12">
        <v>7500</v>
      </c>
      <c r="I141" s="11">
        <v>1500</v>
      </c>
      <c r="J141" s="12">
        <v>6000</v>
      </c>
      <c r="K141" s="191">
        <v>2.45</v>
      </c>
      <c r="L141" s="192">
        <f t="shared" si="4"/>
        <v>14700.000000000002</v>
      </c>
      <c r="M141" s="12">
        <v>2000</v>
      </c>
      <c r="N141" s="11"/>
      <c r="O141" s="12">
        <v>2000</v>
      </c>
      <c r="P141" s="11"/>
      <c r="Q141" s="12">
        <v>1000</v>
      </c>
      <c r="R141" s="11"/>
      <c r="S141" s="12">
        <v>1000</v>
      </c>
      <c r="T141" s="11"/>
      <c r="U141" s="12"/>
      <c r="V141" s="113"/>
      <c r="W141" s="114">
        <f t="shared" si="5"/>
        <v>6533.333333333333</v>
      </c>
      <c r="X141" s="193">
        <f t="shared" si="6"/>
        <v>6000</v>
      </c>
    </row>
    <row r="142" spans="1:24" ht="21">
      <c r="A142" s="14">
        <v>115</v>
      </c>
      <c r="B142" s="194" t="s">
        <v>737</v>
      </c>
      <c r="C142" s="11"/>
      <c r="D142" s="11" t="s">
        <v>23</v>
      </c>
      <c r="E142" s="106">
        <v>94</v>
      </c>
      <c r="F142" s="106">
        <v>60</v>
      </c>
      <c r="G142" s="12">
        <v>76</v>
      </c>
      <c r="H142" s="12">
        <v>100</v>
      </c>
      <c r="I142" s="11">
        <v>42</v>
      </c>
      <c r="J142" s="12">
        <v>58</v>
      </c>
      <c r="K142" s="191">
        <v>20</v>
      </c>
      <c r="L142" s="192">
        <f t="shared" si="4"/>
        <v>1160</v>
      </c>
      <c r="M142" s="12">
        <v>20</v>
      </c>
      <c r="N142" s="11"/>
      <c r="O142" s="12">
        <v>20</v>
      </c>
      <c r="P142" s="11"/>
      <c r="Q142" s="12">
        <v>10</v>
      </c>
      <c r="R142" s="11"/>
      <c r="S142" s="12">
        <v>8</v>
      </c>
      <c r="T142" s="11"/>
      <c r="U142" s="12"/>
      <c r="V142" s="113"/>
      <c r="W142" s="114">
        <f t="shared" si="5"/>
        <v>76.66666666666667</v>
      </c>
      <c r="X142" s="193">
        <f t="shared" si="6"/>
        <v>58</v>
      </c>
    </row>
    <row r="143" spans="1:24" ht="21">
      <c r="A143" s="14">
        <v>116</v>
      </c>
      <c r="B143" s="194" t="s">
        <v>738</v>
      </c>
      <c r="C143" s="11"/>
      <c r="D143" s="11" t="s">
        <v>620</v>
      </c>
      <c r="E143" s="106">
        <v>4</v>
      </c>
      <c r="F143" s="106">
        <v>2</v>
      </c>
      <c r="G143" s="12">
        <v>5</v>
      </c>
      <c r="H143" s="12">
        <v>10</v>
      </c>
      <c r="I143" s="11">
        <v>0</v>
      </c>
      <c r="J143" s="12">
        <v>10</v>
      </c>
      <c r="K143" s="191">
        <v>100</v>
      </c>
      <c r="L143" s="192">
        <f t="shared" si="4"/>
        <v>1000</v>
      </c>
      <c r="M143" s="12">
        <v>10</v>
      </c>
      <c r="N143" s="11"/>
      <c r="O143" s="12">
        <v>0</v>
      </c>
      <c r="P143" s="11"/>
      <c r="Q143" s="12">
        <v>0</v>
      </c>
      <c r="R143" s="11"/>
      <c r="S143" s="12">
        <v>0</v>
      </c>
      <c r="T143" s="11"/>
      <c r="U143" s="12"/>
      <c r="V143" s="113"/>
      <c r="W143" s="114">
        <f t="shared" si="5"/>
        <v>3.6666666666666665</v>
      </c>
      <c r="X143" s="193">
        <f t="shared" si="6"/>
        <v>10</v>
      </c>
    </row>
    <row r="144" spans="1:24" ht="21">
      <c r="A144" s="14">
        <v>117</v>
      </c>
      <c r="B144" s="194" t="s">
        <v>739</v>
      </c>
      <c r="C144" s="11"/>
      <c r="D144" s="11" t="s">
        <v>620</v>
      </c>
      <c r="E144" s="106">
        <v>6</v>
      </c>
      <c r="F144" s="106">
        <v>8</v>
      </c>
      <c r="G144" s="12">
        <v>10</v>
      </c>
      <c r="H144" s="12">
        <v>10</v>
      </c>
      <c r="I144" s="11">
        <v>0</v>
      </c>
      <c r="J144" s="12">
        <v>10</v>
      </c>
      <c r="K144" s="191">
        <v>30</v>
      </c>
      <c r="L144" s="192">
        <f t="shared" si="4"/>
        <v>300</v>
      </c>
      <c r="M144" s="12">
        <v>10</v>
      </c>
      <c r="N144" s="11"/>
      <c r="O144" s="12">
        <v>10</v>
      </c>
      <c r="P144" s="11"/>
      <c r="Q144" s="12">
        <v>10</v>
      </c>
      <c r="R144" s="11"/>
      <c r="S144" s="12">
        <v>0</v>
      </c>
      <c r="T144" s="11"/>
      <c r="U144" s="12"/>
      <c r="V144" s="113"/>
      <c r="W144" s="114">
        <f t="shared" si="5"/>
        <v>8</v>
      </c>
      <c r="X144" s="193">
        <f t="shared" si="6"/>
        <v>10</v>
      </c>
    </row>
    <row r="145" spans="1:24" ht="21">
      <c r="A145" s="14">
        <v>118</v>
      </c>
      <c r="B145" s="194" t="s">
        <v>740</v>
      </c>
      <c r="C145" s="11" t="s">
        <v>741</v>
      </c>
      <c r="D145" s="11" t="s">
        <v>701</v>
      </c>
      <c r="E145" s="106">
        <v>376</v>
      </c>
      <c r="F145" s="106">
        <v>392</v>
      </c>
      <c r="G145" s="12">
        <v>365</v>
      </c>
      <c r="H145" s="12">
        <v>450</v>
      </c>
      <c r="I145" s="11">
        <v>24</v>
      </c>
      <c r="J145" s="12">
        <v>426</v>
      </c>
      <c r="K145" s="191">
        <v>49.33</v>
      </c>
      <c r="L145" s="192">
        <f t="shared" si="4"/>
        <v>21014.579999999998</v>
      </c>
      <c r="M145" s="12">
        <v>200</v>
      </c>
      <c r="N145" s="11"/>
      <c r="O145" s="12">
        <v>100</v>
      </c>
      <c r="P145" s="11"/>
      <c r="Q145" s="12">
        <v>126</v>
      </c>
      <c r="R145" s="11"/>
      <c r="S145" s="12">
        <v>0</v>
      </c>
      <c r="T145" s="11"/>
      <c r="U145" s="12"/>
      <c r="V145" s="113"/>
      <c r="W145" s="114">
        <f t="shared" si="5"/>
        <v>377.6666666666667</v>
      </c>
      <c r="X145" s="193">
        <f t="shared" si="6"/>
        <v>426</v>
      </c>
    </row>
    <row r="146" spans="1:24" ht="21">
      <c r="A146" s="14">
        <v>119</v>
      </c>
      <c r="B146" s="194" t="s">
        <v>740</v>
      </c>
      <c r="C146" s="11" t="s">
        <v>742</v>
      </c>
      <c r="D146" s="11" t="s">
        <v>701</v>
      </c>
      <c r="E146" s="106">
        <v>30</v>
      </c>
      <c r="F146" s="106">
        <v>40</v>
      </c>
      <c r="G146" s="12">
        <v>50</v>
      </c>
      <c r="H146" s="12">
        <v>50</v>
      </c>
      <c r="I146" s="11">
        <v>27</v>
      </c>
      <c r="J146" s="12">
        <v>23</v>
      </c>
      <c r="K146" s="191">
        <v>44.94</v>
      </c>
      <c r="L146" s="192">
        <f t="shared" si="4"/>
        <v>1033.62</v>
      </c>
      <c r="M146" s="12">
        <v>13</v>
      </c>
      <c r="N146" s="11"/>
      <c r="O146" s="12">
        <v>10</v>
      </c>
      <c r="P146" s="11"/>
      <c r="Q146" s="12">
        <v>0</v>
      </c>
      <c r="R146" s="11"/>
      <c r="S146" s="12">
        <v>0</v>
      </c>
      <c r="T146" s="11"/>
      <c r="U146" s="12"/>
      <c r="V146" s="113"/>
      <c r="W146" s="114">
        <f t="shared" si="5"/>
        <v>40</v>
      </c>
      <c r="X146" s="193">
        <f t="shared" si="6"/>
        <v>23</v>
      </c>
    </row>
    <row r="147" spans="1:24" ht="21">
      <c r="A147" s="14">
        <v>120</v>
      </c>
      <c r="B147" s="194" t="s">
        <v>740</v>
      </c>
      <c r="C147" s="11" t="s">
        <v>743</v>
      </c>
      <c r="D147" s="11" t="s">
        <v>701</v>
      </c>
      <c r="E147" s="106">
        <v>219</v>
      </c>
      <c r="F147" s="106">
        <v>210</v>
      </c>
      <c r="G147" s="12">
        <v>200</v>
      </c>
      <c r="H147" s="12">
        <v>450</v>
      </c>
      <c r="I147" s="11">
        <v>106</v>
      </c>
      <c r="J147" s="12">
        <v>344</v>
      </c>
      <c r="K147" s="191">
        <v>45.61</v>
      </c>
      <c r="L147" s="192">
        <f t="shared" si="4"/>
        <v>15689.84</v>
      </c>
      <c r="M147" s="12">
        <v>100</v>
      </c>
      <c r="N147" s="11"/>
      <c r="O147" s="12">
        <v>100</v>
      </c>
      <c r="P147" s="11"/>
      <c r="Q147" s="12">
        <v>100</v>
      </c>
      <c r="R147" s="11"/>
      <c r="S147" s="12">
        <v>44</v>
      </c>
      <c r="T147" s="11"/>
      <c r="U147" s="112"/>
      <c r="V147" s="113"/>
      <c r="W147" s="114">
        <f t="shared" si="5"/>
        <v>209.66666666666666</v>
      </c>
      <c r="X147" s="193">
        <f t="shared" si="6"/>
        <v>344</v>
      </c>
    </row>
    <row r="148" spans="1:24" ht="21">
      <c r="A148" s="14">
        <v>121</v>
      </c>
      <c r="B148" s="194" t="s">
        <v>740</v>
      </c>
      <c r="C148" s="11" t="s">
        <v>744</v>
      </c>
      <c r="D148" s="11" t="s">
        <v>701</v>
      </c>
      <c r="E148" s="106">
        <v>9</v>
      </c>
      <c r="F148" s="106">
        <v>15</v>
      </c>
      <c r="G148" s="12">
        <v>20</v>
      </c>
      <c r="H148" s="12">
        <v>30</v>
      </c>
      <c r="I148" s="11">
        <v>23</v>
      </c>
      <c r="J148" s="12">
        <v>7</v>
      </c>
      <c r="K148" s="191">
        <v>43.75</v>
      </c>
      <c r="L148" s="192">
        <f t="shared" si="4"/>
        <v>306.25</v>
      </c>
      <c r="M148" s="12">
        <v>7</v>
      </c>
      <c r="N148" s="11"/>
      <c r="O148" s="12">
        <v>0</v>
      </c>
      <c r="P148" s="11"/>
      <c r="Q148" s="12">
        <v>0</v>
      </c>
      <c r="R148" s="11"/>
      <c r="S148" s="12">
        <v>0</v>
      </c>
      <c r="T148" s="11"/>
      <c r="U148" s="12"/>
      <c r="V148" s="113"/>
      <c r="W148" s="114">
        <f t="shared" si="5"/>
        <v>14.666666666666666</v>
      </c>
      <c r="X148" s="193">
        <f t="shared" si="6"/>
        <v>7</v>
      </c>
    </row>
    <row r="149" spans="1:24" ht="21">
      <c r="A149" s="14">
        <v>122</v>
      </c>
      <c r="B149" s="194" t="s">
        <v>740</v>
      </c>
      <c r="C149" s="11" t="s">
        <v>745</v>
      </c>
      <c r="D149" s="11" t="s">
        <v>701</v>
      </c>
      <c r="E149" s="106">
        <v>40</v>
      </c>
      <c r="F149" s="106">
        <v>36</v>
      </c>
      <c r="G149" s="12">
        <v>40</v>
      </c>
      <c r="H149" s="12">
        <v>150</v>
      </c>
      <c r="I149" s="11">
        <v>0</v>
      </c>
      <c r="J149" s="12">
        <v>150</v>
      </c>
      <c r="K149" s="191">
        <v>43.75</v>
      </c>
      <c r="L149" s="192">
        <f t="shared" si="4"/>
        <v>6562.5</v>
      </c>
      <c r="M149" s="12">
        <v>50</v>
      </c>
      <c r="N149" s="11"/>
      <c r="O149" s="12">
        <v>50</v>
      </c>
      <c r="P149" s="11"/>
      <c r="Q149" s="12">
        <v>30</v>
      </c>
      <c r="R149" s="11"/>
      <c r="S149" s="12">
        <v>20</v>
      </c>
      <c r="T149" s="11"/>
      <c r="U149" s="12"/>
      <c r="V149" s="113"/>
      <c r="W149" s="114">
        <f t="shared" si="5"/>
        <v>38.666666666666664</v>
      </c>
      <c r="X149" s="193">
        <f t="shared" si="6"/>
        <v>150</v>
      </c>
    </row>
    <row r="150" spans="1:24" ht="21">
      <c r="A150" s="14">
        <v>123</v>
      </c>
      <c r="B150" s="194" t="s">
        <v>740</v>
      </c>
      <c r="C150" s="11" t="s">
        <v>746</v>
      </c>
      <c r="D150" s="11" t="s">
        <v>701</v>
      </c>
      <c r="E150" s="106">
        <v>30</v>
      </c>
      <c r="F150" s="106">
        <v>30</v>
      </c>
      <c r="G150" s="12">
        <v>30</v>
      </c>
      <c r="H150" s="12">
        <v>50</v>
      </c>
      <c r="I150" s="11">
        <v>22</v>
      </c>
      <c r="J150" s="12">
        <v>28</v>
      </c>
      <c r="K150" s="191">
        <v>43.82</v>
      </c>
      <c r="L150" s="192">
        <f t="shared" si="4"/>
        <v>1226.96</v>
      </c>
      <c r="M150" s="12">
        <v>10</v>
      </c>
      <c r="N150" s="11"/>
      <c r="O150" s="12">
        <v>5</v>
      </c>
      <c r="P150" s="11"/>
      <c r="Q150" s="12">
        <v>5</v>
      </c>
      <c r="R150" s="11"/>
      <c r="S150" s="12">
        <v>8</v>
      </c>
      <c r="T150" s="11"/>
      <c r="U150" s="12"/>
      <c r="V150" s="113"/>
      <c r="W150" s="114">
        <f t="shared" si="5"/>
        <v>30</v>
      </c>
      <c r="X150" s="193">
        <f t="shared" si="6"/>
        <v>28</v>
      </c>
    </row>
    <row r="151" spans="1:24" ht="21">
      <c r="A151" s="14">
        <v>124</v>
      </c>
      <c r="B151" s="194" t="s">
        <v>740</v>
      </c>
      <c r="C151" s="11" t="s">
        <v>747</v>
      </c>
      <c r="D151" s="11" t="s">
        <v>701</v>
      </c>
      <c r="E151" s="106">
        <v>282</v>
      </c>
      <c r="F151" s="106">
        <v>254</v>
      </c>
      <c r="G151" s="12">
        <v>280</v>
      </c>
      <c r="H151" s="12">
        <v>445</v>
      </c>
      <c r="I151" s="11">
        <v>21</v>
      </c>
      <c r="J151" s="12">
        <v>424</v>
      </c>
      <c r="K151" s="191">
        <v>44.83</v>
      </c>
      <c r="L151" s="192">
        <f t="shared" si="4"/>
        <v>19007.92</v>
      </c>
      <c r="M151" s="12">
        <v>124</v>
      </c>
      <c r="N151" s="11"/>
      <c r="O151" s="12">
        <v>100</v>
      </c>
      <c r="P151" s="11"/>
      <c r="Q151" s="12">
        <v>100</v>
      </c>
      <c r="R151" s="11"/>
      <c r="S151" s="12">
        <v>100</v>
      </c>
      <c r="T151" s="11"/>
      <c r="U151" s="12"/>
      <c r="V151" s="113"/>
      <c r="W151" s="114">
        <f t="shared" si="5"/>
        <v>272</v>
      </c>
      <c r="X151" s="193">
        <f t="shared" si="6"/>
        <v>424</v>
      </c>
    </row>
    <row r="152" spans="1:24" ht="21">
      <c r="A152" s="14">
        <v>125</v>
      </c>
      <c r="B152" s="194" t="s">
        <v>740</v>
      </c>
      <c r="C152" s="11" t="s">
        <v>748</v>
      </c>
      <c r="D152" s="11" t="s">
        <v>701</v>
      </c>
      <c r="E152" s="106">
        <v>49</v>
      </c>
      <c r="F152" s="106">
        <v>48</v>
      </c>
      <c r="G152" s="12">
        <v>60</v>
      </c>
      <c r="H152" s="12">
        <v>100</v>
      </c>
      <c r="I152" s="11">
        <v>43</v>
      </c>
      <c r="J152" s="12">
        <v>57</v>
      </c>
      <c r="K152" s="191">
        <v>44.86</v>
      </c>
      <c r="L152" s="192">
        <f t="shared" si="4"/>
        <v>2557.02</v>
      </c>
      <c r="M152" s="12">
        <v>20</v>
      </c>
      <c r="N152" s="11"/>
      <c r="O152" s="12">
        <v>17</v>
      </c>
      <c r="P152" s="11"/>
      <c r="Q152" s="12">
        <v>10</v>
      </c>
      <c r="R152" s="11"/>
      <c r="S152" s="12">
        <v>10</v>
      </c>
      <c r="T152" s="11"/>
      <c r="U152" s="112"/>
      <c r="V152" s="113"/>
      <c r="W152" s="114">
        <f t="shared" si="5"/>
        <v>52.333333333333336</v>
      </c>
      <c r="X152" s="193">
        <f t="shared" si="6"/>
        <v>57</v>
      </c>
    </row>
    <row r="153" spans="1:24" ht="21">
      <c r="A153" s="14">
        <v>126</v>
      </c>
      <c r="B153" s="194" t="s">
        <v>740</v>
      </c>
      <c r="C153" s="11" t="s">
        <v>749</v>
      </c>
      <c r="D153" s="11" t="s">
        <v>701</v>
      </c>
      <c r="E153" s="106">
        <v>1678</v>
      </c>
      <c r="F153" s="106">
        <v>35</v>
      </c>
      <c r="G153" s="12">
        <v>200</v>
      </c>
      <c r="H153" s="12">
        <v>200</v>
      </c>
      <c r="I153" s="11">
        <v>86</v>
      </c>
      <c r="J153" s="12">
        <v>114</v>
      </c>
      <c r="K153" s="191">
        <v>43.81</v>
      </c>
      <c r="L153" s="192">
        <f t="shared" si="4"/>
        <v>4994.34</v>
      </c>
      <c r="M153" s="12">
        <v>39</v>
      </c>
      <c r="N153" s="11"/>
      <c r="O153" s="12">
        <v>25</v>
      </c>
      <c r="P153" s="11"/>
      <c r="Q153" s="12">
        <v>25</v>
      </c>
      <c r="R153" s="11"/>
      <c r="S153" s="12">
        <v>25</v>
      </c>
      <c r="T153" s="11"/>
      <c r="U153" s="12"/>
      <c r="V153" s="113"/>
      <c r="W153" s="114">
        <f t="shared" si="5"/>
        <v>637.6666666666666</v>
      </c>
      <c r="X153" s="193">
        <f t="shared" si="6"/>
        <v>114</v>
      </c>
    </row>
    <row r="154" spans="1:24" ht="21">
      <c r="A154" s="14">
        <v>127</v>
      </c>
      <c r="B154" s="194" t="s">
        <v>740</v>
      </c>
      <c r="C154" s="11" t="s">
        <v>750</v>
      </c>
      <c r="D154" s="11" t="s">
        <v>701</v>
      </c>
      <c r="E154" s="106">
        <v>60</v>
      </c>
      <c r="F154" s="106">
        <v>60</v>
      </c>
      <c r="G154" s="12">
        <v>60</v>
      </c>
      <c r="H154" s="12">
        <v>60</v>
      </c>
      <c r="I154" s="11">
        <v>34</v>
      </c>
      <c r="J154" s="12">
        <v>26</v>
      </c>
      <c r="K154" s="191">
        <v>43.75</v>
      </c>
      <c r="L154" s="192">
        <f t="shared" si="4"/>
        <v>1137.5</v>
      </c>
      <c r="M154" s="12">
        <v>10</v>
      </c>
      <c r="N154" s="11"/>
      <c r="O154" s="12">
        <v>5</v>
      </c>
      <c r="P154" s="11"/>
      <c r="Q154" s="12">
        <v>5</v>
      </c>
      <c r="R154" s="11"/>
      <c r="S154" s="12">
        <v>6</v>
      </c>
      <c r="T154" s="11"/>
      <c r="U154" s="12"/>
      <c r="V154" s="113"/>
      <c r="W154" s="114">
        <f t="shared" si="5"/>
        <v>60</v>
      </c>
      <c r="X154" s="193">
        <f t="shared" si="6"/>
        <v>26</v>
      </c>
    </row>
    <row r="155" spans="1:24" ht="21">
      <c r="A155" s="14">
        <v>128</v>
      </c>
      <c r="B155" s="194" t="s">
        <v>740</v>
      </c>
      <c r="C155" s="11" t="s">
        <v>751</v>
      </c>
      <c r="D155" s="11" t="s">
        <v>701</v>
      </c>
      <c r="E155" s="106">
        <v>364</v>
      </c>
      <c r="F155" s="106">
        <v>303</v>
      </c>
      <c r="G155" s="12">
        <v>300</v>
      </c>
      <c r="H155" s="12">
        <v>400</v>
      </c>
      <c r="I155" s="11">
        <v>99</v>
      </c>
      <c r="J155" s="12">
        <v>301</v>
      </c>
      <c r="K155" s="191">
        <v>44.49</v>
      </c>
      <c r="L155" s="192">
        <f t="shared" si="4"/>
        <v>13391.49</v>
      </c>
      <c r="M155" s="12">
        <v>101</v>
      </c>
      <c r="N155" s="11"/>
      <c r="O155" s="12">
        <v>100</v>
      </c>
      <c r="P155" s="11"/>
      <c r="Q155" s="12">
        <v>50</v>
      </c>
      <c r="R155" s="11"/>
      <c r="S155" s="12">
        <v>50</v>
      </c>
      <c r="T155" s="11"/>
      <c r="U155" s="112"/>
      <c r="V155" s="113"/>
      <c r="W155" s="114">
        <f t="shared" si="5"/>
        <v>322.3333333333333</v>
      </c>
      <c r="X155" s="193">
        <f t="shared" si="6"/>
        <v>301</v>
      </c>
    </row>
    <row r="156" spans="1:24" ht="21">
      <c r="A156" s="14">
        <v>129</v>
      </c>
      <c r="B156" s="194" t="s">
        <v>752</v>
      </c>
      <c r="C156" s="11" t="s">
        <v>753</v>
      </c>
      <c r="D156" s="11" t="s">
        <v>701</v>
      </c>
      <c r="E156" s="106">
        <v>1860</v>
      </c>
      <c r="F156" s="106">
        <v>2095</v>
      </c>
      <c r="G156" s="12">
        <v>1850</v>
      </c>
      <c r="H156" s="12">
        <v>2500</v>
      </c>
      <c r="I156" s="11">
        <v>0</v>
      </c>
      <c r="J156" s="12">
        <v>2500</v>
      </c>
      <c r="K156" s="191">
        <v>81.12</v>
      </c>
      <c r="L156" s="192">
        <f aca="true" t="shared" si="7" ref="L156:L179">J156*K156</f>
        <v>202800</v>
      </c>
      <c r="M156" s="12">
        <v>1000</v>
      </c>
      <c r="N156" s="11"/>
      <c r="O156" s="12">
        <v>500</v>
      </c>
      <c r="P156" s="11"/>
      <c r="Q156" s="12">
        <v>500</v>
      </c>
      <c r="R156" s="11"/>
      <c r="S156" s="12">
        <v>500</v>
      </c>
      <c r="T156" s="11"/>
      <c r="U156" s="12"/>
      <c r="V156" s="113"/>
      <c r="W156" s="114">
        <f t="shared" si="5"/>
        <v>1935</v>
      </c>
      <c r="X156" s="193">
        <f t="shared" si="6"/>
        <v>2500</v>
      </c>
    </row>
    <row r="157" spans="1:24" ht="21">
      <c r="A157" s="14">
        <v>130</v>
      </c>
      <c r="B157" s="194" t="s">
        <v>752</v>
      </c>
      <c r="C157" s="11" t="s">
        <v>754</v>
      </c>
      <c r="D157" s="11" t="s">
        <v>701</v>
      </c>
      <c r="E157" s="106">
        <v>298</v>
      </c>
      <c r="F157" s="106">
        <v>289</v>
      </c>
      <c r="G157" s="12">
        <v>280</v>
      </c>
      <c r="H157" s="12">
        <v>500</v>
      </c>
      <c r="I157" s="11">
        <v>131</v>
      </c>
      <c r="J157" s="12">
        <v>369</v>
      </c>
      <c r="K157" s="191">
        <v>78.15</v>
      </c>
      <c r="L157" s="192">
        <f t="shared" si="7"/>
        <v>28837.350000000002</v>
      </c>
      <c r="M157" s="12">
        <v>100</v>
      </c>
      <c r="N157" s="11"/>
      <c r="O157" s="12">
        <v>100</v>
      </c>
      <c r="P157" s="11"/>
      <c r="Q157" s="12">
        <v>100</v>
      </c>
      <c r="R157" s="11"/>
      <c r="S157" s="12">
        <v>69</v>
      </c>
      <c r="T157" s="11"/>
      <c r="U157" s="12"/>
      <c r="V157" s="113"/>
      <c r="W157" s="114">
        <f aca="true" t="shared" si="8" ref="W157:W179">(SUM(E157,F157,G157))/3</f>
        <v>289</v>
      </c>
      <c r="X157" s="193">
        <f t="shared" si="6"/>
        <v>369</v>
      </c>
    </row>
    <row r="158" spans="1:24" ht="21">
      <c r="A158" s="14">
        <v>131</v>
      </c>
      <c r="B158" s="194" t="s">
        <v>752</v>
      </c>
      <c r="C158" s="11" t="s">
        <v>755</v>
      </c>
      <c r="D158" s="11" t="s">
        <v>701</v>
      </c>
      <c r="E158" s="106">
        <v>348</v>
      </c>
      <c r="F158" s="106">
        <v>189</v>
      </c>
      <c r="G158" s="12">
        <v>200</v>
      </c>
      <c r="H158" s="12">
        <v>300</v>
      </c>
      <c r="I158" s="11">
        <v>0</v>
      </c>
      <c r="J158" s="12">
        <v>300</v>
      </c>
      <c r="K158" s="191">
        <v>74.27</v>
      </c>
      <c r="L158" s="192">
        <f t="shared" si="7"/>
        <v>22281</v>
      </c>
      <c r="M158" s="12">
        <v>100</v>
      </c>
      <c r="N158" s="11"/>
      <c r="O158" s="12">
        <v>100</v>
      </c>
      <c r="P158" s="11"/>
      <c r="Q158" s="12">
        <v>100</v>
      </c>
      <c r="R158" s="11"/>
      <c r="S158" s="12">
        <v>0</v>
      </c>
      <c r="T158" s="11"/>
      <c r="U158" s="12"/>
      <c r="V158" s="113"/>
      <c r="W158" s="114">
        <f t="shared" si="8"/>
        <v>245.66666666666666</v>
      </c>
      <c r="X158" s="193">
        <f t="shared" si="6"/>
        <v>300</v>
      </c>
    </row>
    <row r="159" spans="1:24" ht="21">
      <c r="A159" s="195"/>
      <c r="B159" s="60"/>
      <c r="C159" s="196"/>
      <c r="D159" s="196"/>
      <c r="E159" s="197"/>
      <c r="F159" s="197"/>
      <c r="G159" s="177"/>
      <c r="H159" s="177"/>
      <c r="I159" s="196"/>
      <c r="J159" s="177"/>
      <c r="K159" s="198"/>
      <c r="L159" s="180"/>
      <c r="M159" s="177"/>
      <c r="N159" s="196"/>
      <c r="O159" s="177"/>
      <c r="P159" s="196"/>
      <c r="Q159" s="177"/>
      <c r="R159" s="196"/>
      <c r="S159" s="177"/>
      <c r="T159" s="196"/>
      <c r="U159" s="177"/>
      <c r="V159" s="199"/>
      <c r="W159" s="114"/>
      <c r="X159" s="200"/>
    </row>
    <row r="160" spans="1:20" s="60" customFormat="1" ht="21">
      <c r="A160" s="57"/>
      <c r="B160" s="57" t="s">
        <v>500</v>
      </c>
      <c r="C160" s="58"/>
      <c r="D160" s="58"/>
      <c r="F160" s="57"/>
      <c r="G160" s="57"/>
      <c r="H160" s="57" t="s">
        <v>501</v>
      </c>
      <c r="I160" s="57"/>
      <c r="J160" s="57"/>
      <c r="K160" s="57"/>
      <c r="L160" s="57"/>
      <c r="M160" s="61"/>
      <c r="N160" s="57"/>
      <c r="O160" s="57"/>
      <c r="P160" s="57" t="s">
        <v>502</v>
      </c>
      <c r="Q160" s="57"/>
      <c r="R160" s="57"/>
      <c r="S160" s="57"/>
      <c r="T160" s="57"/>
    </row>
    <row r="161" spans="1:21" s="60" customFormat="1" ht="21">
      <c r="A161" s="57"/>
      <c r="B161" s="57" t="s">
        <v>648</v>
      </c>
      <c r="C161" s="58"/>
      <c r="D161" s="58"/>
      <c r="F161" s="57"/>
      <c r="G161" s="57"/>
      <c r="H161" s="57" t="s">
        <v>649</v>
      </c>
      <c r="I161" s="57"/>
      <c r="J161" s="58"/>
      <c r="K161" s="58"/>
      <c r="L161" s="57"/>
      <c r="M161" s="61"/>
      <c r="N161" s="62"/>
      <c r="O161" s="62"/>
      <c r="P161" s="285" t="s">
        <v>650</v>
      </c>
      <c r="Q161" s="285"/>
      <c r="R161" s="285"/>
      <c r="S161" s="285"/>
      <c r="T161" s="285"/>
      <c r="U161" s="285"/>
    </row>
    <row r="162" spans="1:20" s="60" customFormat="1" ht="21">
      <c r="A162" s="57"/>
      <c r="B162" s="57" t="s">
        <v>651</v>
      </c>
      <c r="C162" s="58"/>
      <c r="D162" s="58"/>
      <c r="F162" s="57"/>
      <c r="G162" s="57"/>
      <c r="H162" s="57" t="s">
        <v>507</v>
      </c>
      <c r="I162" s="57"/>
      <c r="J162" s="58"/>
      <c r="K162" s="58"/>
      <c r="L162" s="57"/>
      <c r="M162" s="61"/>
      <c r="N162" s="57"/>
      <c r="O162" s="58"/>
      <c r="P162" s="57" t="s">
        <v>652</v>
      </c>
      <c r="Q162" s="58"/>
      <c r="R162" s="58"/>
      <c r="S162" s="57"/>
      <c r="T162" s="57"/>
    </row>
    <row r="163" spans="1:20" s="60" customFormat="1" ht="21">
      <c r="A163" s="57"/>
      <c r="B163" s="57" t="s">
        <v>509</v>
      </c>
      <c r="C163" s="58"/>
      <c r="D163" s="58"/>
      <c r="F163" s="57"/>
      <c r="G163" s="57"/>
      <c r="H163" s="57" t="s">
        <v>509</v>
      </c>
      <c r="I163" s="57"/>
      <c r="J163" s="58"/>
      <c r="K163" s="58"/>
      <c r="L163" s="57"/>
      <c r="M163" s="61"/>
      <c r="N163" s="57"/>
      <c r="O163" s="58"/>
      <c r="P163" s="57" t="s">
        <v>510</v>
      </c>
      <c r="Q163" s="58"/>
      <c r="R163" s="58"/>
      <c r="S163" s="57"/>
      <c r="T163" s="57"/>
    </row>
    <row r="164" spans="1:21" s="60" customFormat="1" ht="21">
      <c r="A164" s="57"/>
      <c r="B164" s="57"/>
      <c r="C164" s="58"/>
      <c r="D164" s="58"/>
      <c r="F164" s="57"/>
      <c r="G164" s="57"/>
      <c r="H164" s="58"/>
      <c r="I164" s="58"/>
      <c r="J164" s="57"/>
      <c r="K164" s="61"/>
      <c r="L164" s="58"/>
      <c r="M164" s="57"/>
      <c r="N164" s="57"/>
      <c r="O164" s="58"/>
      <c r="P164" s="58"/>
      <c r="Q164" s="57"/>
      <c r="R164" s="57"/>
      <c r="U164" s="58"/>
    </row>
    <row r="165" spans="1:21" s="60" customFormat="1" ht="21">
      <c r="A165" s="57"/>
      <c r="B165" s="57"/>
      <c r="C165" s="58"/>
      <c r="D165" s="58"/>
      <c r="F165" s="57"/>
      <c r="G165" s="57"/>
      <c r="H165" s="58"/>
      <c r="I165" s="58"/>
      <c r="J165" s="57"/>
      <c r="K165" s="61"/>
      <c r="L165" s="58"/>
      <c r="M165" s="57"/>
      <c r="N165" s="57"/>
      <c r="O165" s="58"/>
      <c r="P165" s="58"/>
      <c r="Q165" s="57"/>
      <c r="R165" s="57"/>
      <c r="U165" s="58"/>
    </row>
    <row r="166" spans="1:24" ht="21">
      <c r="A166" s="260" t="s">
        <v>191</v>
      </c>
      <c r="B166" s="291" t="s">
        <v>516</v>
      </c>
      <c r="C166" s="260" t="s">
        <v>607</v>
      </c>
      <c r="D166" s="292" t="s">
        <v>1</v>
      </c>
      <c r="E166" s="284" t="s">
        <v>608</v>
      </c>
      <c r="F166" s="281"/>
      <c r="G166" s="282"/>
      <c r="H166" s="284" t="s">
        <v>4</v>
      </c>
      <c r="I166" s="282"/>
      <c r="J166" s="293" t="s">
        <v>517</v>
      </c>
      <c r="K166" s="294" t="s">
        <v>2</v>
      </c>
      <c r="L166" s="261" t="s">
        <v>11</v>
      </c>
      <c r="M166" s="284" t="s">
        <v>5</v>
      </c>
      <c r="N166" s="281"/>
      <c r="O166" s="281"/>
      <c r="P166" s="281"/>
      <c r="Q166" s="281"/>
      <c r="R166" s="281"/>
      <c r="S166" s="281"/>
      <c r="T166" s="282"/>
      <c r="U166" s="262" t="s">
        <v>7</v>
      </c>
      <c r="V166" s="263"/>
      <c r="W166" s="259" t="s">
        <v>183</v>
      </c>
      <c r="X166" s="189" t="s">
        <v>517</v>
      </c>
    </row>
    <row r="167" spans="1:23" ht="21">
      <c r="A167" s="260"/>
      <c r="B167" s="291"/>
      <c r="C167" s="260"/>
      <c r="D167" s="292"/>
      <c r="E167" s="106">
        <v>2559</v>
      </c>
      <c r="F167" s="106">
        <v>2560</v>
      </c>
      <c r="G167" s="106">
        <v>2561</v>
      </c>
      <c r="H167" s="12">
        <v>2562</v>
      </c>
      <c r="I167" s="11" t="s">
        <v>13</v>
      </c>
      <c r="J167" s="293"/>
      <c r="K167" s="294"/>
      <c r="L167" s="261"/>
      <c r="M167" s="11" t="s">
        <v>6</v>
      </c>
      <c r="N167" s="11" t="s">
        <v>7</v>
      </c>
      <c r="O167" s="11" t="s">
        <v>8</v>
      </c>
      <c r="P167" s="11" t="s">
        <v>7</v>
      </c>
      <c r="Q167" s="11" t="s">
        <v>9</v>
      </c>
      <c r="R167" s="11" t="s">
        <v>7</v>
      </c>
      <c r="S167" s="11" t="s">
        <v>10</v>
      </c>
      <c r="T167" s="11" t="s">
        <v>7</v>
      </c>
      <c r="U167" s="107" t="s">
        <v>313</v>
      </c>
      <c r="V167" s="105" t="s">
        <v>314</v>
      </c>
      <c r="W167" s="259"/>
    </row>
    <row r="168" spans="1:24" ht="21">
      <c r="A168" s="14">
        <v>132</v>
      </c>
      <c r="B168" s="194" t="s">
        <v>756</v>
      </c>
      <c r="C168" s="11" t="s">
        <v>640</v>
      </c>
      <c r="D168" s="11" t="s">
        <v>757</v>
      </c>
      <c r="E168" s="106">
        <v>3890</v>
      </c>
      <c r="F168" s="106">
        <v>3650</v>
      </c>
      <c r="G168" s="12">
        <v>3600</v>
      </c>
      <c r="H168" s="12">
        <v>4000</v>
      </c>
      <c r="I168" s="11">
        <v>0</v>
      </c>
      <c r="J168" s="12">
        <v>4000</v>
      </c>
      <c r="K168" s="191">
        <v>10.5</v>
      </c>
      <c r="L168" s="192">
        <f t="shared" si="7"/>
        <v>42000</v>
      </c>
      <c r="M168" s="12">
        <v>1000</v>
      </c>
      <c r="N168" s="11"/>
      <c r="O168" s="12">
        <v>1000</v>
      </c>
      <c r="P168" s="11"/>
      <c r="Q168" s="12">
        <v>1000</v>
      </c>
      <c r="R168" s="11"/>
      <c r="S168" s="12">
        <v>1000</v>
      </c>
      <c r="T168" s="11"/>
      <c r="U168" s="12"/>
      <c r="V168" s="113"/>
      <c r="W168" s="114">
        <f t="shared" si="8"/>
        <v>3713.3333333333335</v>
      </c>
      <c r="X168" s="193">
        <f t="shared" si="6"/>
        <v>4000</v>
      </c>
    </row>
    <row r="169" spans="1:24" ht="21">
      <c r="A169" s="14">
        <v>133</v>
      </c>
      <c r="B169" s="194" t="s">
        <v>756</v>
      </c>
      <c r="C169" s="11" t="s">
        <v>641</v>
      </c>
      <c r="D169" s="11" t="s">
        <v>736</v>
      </c>
      <c r="E169" s="106">
        <v>1397</v>
      </c>
      <c r="F169" s="106">
        <v>863</v>
      </c>
      <c r="G169" s="12">
        <v>1000</v>
      </c>
      <c r="H169" s="12">
        <v>1000</v>
      </c>
      <c r="I169" s="11">
        <v>50</v>
      </c>
      <c r="J169" s="12">
        <v>950</v>
      </c>
      <c r="K169" s="191">
        <v>10.5</v>
      </c>
      <c r="L169" s="192">
        <f t="shared" si="7"/>
        <v>9975</v>
      </c>
      <c r="M169" s="12">
        <v>350</v>
      </c>
      <c r="N169" s="11"/>
      <c r="O169" s="12">
        <v>200</v>
      </c>
      <c r="P169" s="11"/>
      <c r="Q169" s="12">
        <v>200</v>
      </c>
      <c r="R169" s="11"/>
      <c r="S169" s="12">
        <v>200</v>
      </c>
      <c r="T169" s="11"/>
      <c r="U169" s="12"/>
      <c r="V169" s="113"/>
      <c r="W169" s="114">
        <f t="shared" si="8"/>
        <v>1086.6666666666667</v>
      </c>
      <c r="X169" s="193">
        <f t="shared" si="6"/>
        <v>950</v>
      </c>
    </row>
    <row r="170" spans="1:24" ht="21">
      <c r="A170" s="14">
        <v>134</v>
      </c>
      <c r="B170" s="194" t="s">
        <v>756</v>
      </c>
      <c r="C170" s="11" t="s">
        <v>642</v>
      </c>
      <c r="D170" s="11" t="s">
        <v>757</v>
      </c>
      <c r="E170" s="106">
        <v>1397</v>
      </c>
      <c r="F170" s="106">
        <v>863</v>
      </c>
      <c r="G170" s="12">
        <v>1000</v>
      </c>
      <c r="H170" s="12">
        <v>1000</v>
      </c>
      <c r="I170" s="11">
        <v>97</v>
      </c>
      <c r="J170" s="12">
        <v>903</v>
      </c>
      <c r="K170" s="191">
        <v>10.5</v>
      </c>
      <c r="L170" s="192">
        <f t="shared" si="7"/>
        <v>9481.5</v>
      </c>
      <c r="M170" s="12">
        <v>300</v>
      </c>
      <c r="N170" s="11"/>
      <c r="O170" s="12">
        <v>203</v>
      </c>
      <c r="P170" s="11"/>
      <c r="Q170" s="12">
        <v>200</v>
      </c>
      <c r="R170" s="11"/>
      <c r="S170" s="12">
        <v>200</v>
      </c>
      <c r="T170" s="11"/>
      <c r="U170" s="12"/>
      <c r="V170" s="113"/>
      <c r="W170" s="114">
        <f t="shared" si="8"/>
        <v>1086.6666666666667</v>
      </c>
      <c r="X170" s="193">
        <f t="shared" si="6"/>
        <v>903</v>
      </c>
    </row>
    <row r="171" spans="1:24" ht="21">
      <c r="A171" s="14">
        <v>135</v>
      </c>
      <c r="B171" s="194" t="s">
        <v>758</v>
      </c>
      <c r="C171" s="11" t="s">
        <v>759</v>
      </c>
      <c r="D171" s="204" t="s">
        <v>760</v>
      </c>
      <c r="E171" s="205">
        <v>17</v>
      </c>
      <c r="F171" s="205">
        <v>14</v>
      </c>
      <c r="G171" s="206">
        <v>16</v>
      </c>
      <c r="H171" s="206">
        <v>17</v>
      </c>
      <c r="I171" s="204">
        <v>3</v>
      </c>
      <c r="J171" s="206">
        <v>14</v>
      </c>
      <c r="K171" s="207">
        <v>785</v>
      </c>
      <c r="L171" s="208">
        <f t="shared" si="7"/>
        <v>10990</v>
      </c>
      <c r="M171" s="206">
        <v>4</v>
      </c>
      <c r="N171" s="11"/>
      <c r="O171" s="12">
        <v>4</v>
      </c>
      <c r="P171" s="11"/>
      <c r="Q171" s="12">
        <v>4</v>
      </c>
      <c r="R171" s="11"/>
      <c r="S171" s="12">
        <v>2</v>
      </c>
      <c r="T171" s="11"/>
      <c r="U171" s="12"/>
      <c r="V171" s="113"/>
      <c r="W171" s="114">
        <f t="shared" si="8"/>
        <v>15.666666666666666</v>
      </c>
      <c r="X171" s="193">
        <f t="shared" si="6"/>
        <v>14</v>
      </c>
    </row>
    <row r="172" spans="1:24" ht="21">
      <c r="A172" s="14">
        <v>136</v>
      </c>
      <c r="B172" s="194" t="s">
        <v>761</v>
      </c>
      <c r="C172" s="11" t="s">
        <v>762</v>
      </c>
      <c r="D172" s="11" t="s">
        <v>678</v>
      </c>
      <c r="E172" s="205">
        <v>5</v>
      </c>
      <c r="F172" s="205">
        <v>5</v>
      </c>
      <c r="G172" s="206">
        <v>5</v>
      </c>
      <c r="H172" s="206">
        <v>7</v>
      </c>
      <c r="I172" s="204">
        <v>2</v>
      </c>
      <c r="J172" s="206">
        <v>5</v>
      </c>
      <c r="K172" s="207">
        <v>330</v>
      </c>
      <c r="L172" s="208">
        <f t="shared" si="7"/>
        <v>1650</v>
      </c>
      <c r="M172" s="206">
        <v>5</v>
      </c>
      <c r="N172" s="11"/>
      <c r="O172" s="12">
        <v>0</v>
      </c>
      <c r="P172" s="11"/>
      <c r="Q172" s="12">
        <v>0</v>
      </c>
      <c r="R172" s="11"/>
      <c r="S172" s="12">
        <v>0</v>
      </c>
      <c r="T172" s="11"/>
      <c r="U172" s="12"/>
      <c r="V172" s="113"/>
      <c r="W172" s="114">
        <f t="shared" si="8"/>
        <v>5</v>
      </c>
      <c r="X172" s="193">
        <f t="shared" si="6"/>
        <v>5</v>
      </c>
    </row>
    <row r="173" spans="1:24" ht="21">
      <c r="A173" s="14">
        <v>137</v>
      </c>
      <c r="B173" s="194" t="s">
        <v>761</v>
      </c>
      <c r="C173" s="11" t="s">
        <v>628</v>
      </c>
      <c r="D173" s="11" t="s">
        <v>678</v>
      </c>
      <c r="E173" s="205">
        <v>5</v>
      </c>
      <c r="F173" s="205">
        <v>5</v>
      </c>
      <c r="G173" s="206">
        <v>5</v>
      </c>
      <c r="H173" s="206">
        <v>5</v>
      </c>
      <c r="I173" s="204">
        <v>0</v>
      </c>
      <c r="J173" s="206">
        <v>5</v>
      </c>
      <c r="K173" s="207">
        <v>420</v>
      </c>
      <c r="L173" s="208">
        <f t="shared" si="7"/>
        <v>2100</v>
      </c>
      <c r="M173" s="206">
        <v>5</v>
      </c>
      <c r="N173" s="11"/>
      <c r="O173" s="12">
        <v>0</v>
      </c>
      <c r="P173" s="11"/>
      <c r="Q173" s="12">
        <v>0</v>
      </c>
      <c r="R173" s="11"/>
      <c r="S173" s="12">
        <v>0</v>
      </c>
      <c r="T173" s="11"/>
      <c r="U173" s="12"/>
      <c r="V173" s="113"/>
      <c r="W173" s="114">
        <f t="shared" si="8"/>
        <v>5</v>
      </c>
      <c r="X173" s="193">
        <f t="shared" si="6"/>
        <v>5</v>
      </c>
    </row>
    <row r="174" spans="1:24" ht="21">
      <c r="A174" s="14">
        <v>138</v>
      </c>
      <c r="B174" s="194" t="s">
        <v>761</v>
      </c>
      <c r="C174" s="11" t="s">
        <v>629</v>
      </c>
      <c r="D174" s="11" t="s">
        <v>678</v>
      </c>
      <c r="E174" s="205">
        <v>15</v>
      </c>
      <c r="F174" s="205">
        <v>20</v>
      </c>
      <c r="G174" s="206">
        <v>25</v>
      </c>
      <c r="H174" s="206">
        <v>30</v>
      </c>
      <c r="I174" s="204">
        <v>16</v>
      </c>
      <c r="J174" s="206">
        <v>14</v>
      </c>
      <c r="K174" s="207">
        <v>290</v>
      </c>
      <c r="L174" s="208">
        <f t="shared" si="7"/>
        <v>4060</v>
      </c>
      <c r="M174" s="206">
        <v>5</v>
      </c>
      <c r="N174" s="11"/>
      <c r="O174" s="12">
        <v>5</v>
      </c>
      <c r="P174" s="11"/>
      <c r="Q174" s="12">
        <v>4</v>
      </c>
      <c r="R174" s="11"/>
      <c r="S174" s="12">
        <v>0</v>
      </c>
      <c r="T174" s="11"/>
      <c r="U174" s="12"/>
      <c r="V174" s="113"/>
      <c r="W174" s="114">
        <f t="shared" si="8"/>
        <v>20</v>
      </c>
      <c r="X174" s="193">
        <f t="shared" si="6"/>
        <v>14</v>
      </c>
    </row>
    <row r="175" spans="1:24" ht="21">
      <c r="A175" s="14">
        <v>139</v>
      </c>
      <c r="B175" s="194" t="s">
        <v>761</v>
      </c>
      <c r="C175" s="11" t="s">
        <v>630</v>
      </c>
      <c r="D175" s="11" t="s">
        <v>678</v>
      </c>
      <c r="E175" s="205">
        <v>15</v>
      </c>
      <c r="F175" s="205">
        <v>20</v>
      </c>
      <c r="G175" s="206">
        <v>25</v>
      </c>
      <c r="H175" s="206">
        <v>30</v>
      </c>
      <c r="I175" s="204">
        <v>11</v>
      </c>
      <c r="J175" s="206">
        <v>19</v>
      </c>
      <c r="K175" s="207">
        <v>757</v>
      </c>
      <c r="L175" s="208">
        <f t="shared" si="7"/>
        <v>14383</v>
      </c>
      <c r="M175" s="206">
        <v>5</v>
      </c>
      <c r="N175" s="11"/>
      <c r="O175" s="12">
        <v>5</v>
      </c>
      <c r="P175" s="11"/>
      <c r="Q175" s="12">
        <v>5</v>
      </c>
      <c r="R175" s="11"/>
      <c r="S175" s="12">
        <v>4</v>
      </c>
      <c r="T175" s="11"/>
      <c r="U175" s="12"/>
      <c r="V175" s="113"/>
      <c r="W175" s="114">
        <f t="shared" si="8"/>
        <v>20</v>
      </c>
      <c r="X175" s="193">
        <f t="shared" si="6"/>
        <v>19</v>
      </c>
    </row>
    <row r="176" spans="1:24" ht="21">
      <c r="A176" s="14">
        <v>140</v>
      </c>
      <c r="B176" s="194" t="s">
        <v>761</v>
      </c>
      <c r="C176" s="11" t="s">
        <v>763</v>
      </c>
      <c r="D176" s="11" t="s">
        <v>678</v>
      </c>
      <c r="E176" s="205">
        <v>15</v>
      </c>
      <c r="F176" s="205">
        <v>15</v>
      </c>
      <c r="G176" s="206">
        <v>15</v>
      </c>
      <c r="H176" s="206">
        <v>20</v>
      </c>
      <c r="I176" s="204">
        <v>7</v>
      </c>
      <c r="J176" s="206">
        <v>13</v>
      </c>
      <c r="K176" s="207">
        <v>1495</v>
      </c>
      <c r="L176" s="208">
        <f t="shared" si="7"/>
        <v>19435</v>
      </c>
      <c r="M176" s="206">
        <v>5</v>
      </c>
      <c r="N176" s="11"/>
      <c r="O176" s="12">
        <v>5</v>
      </c>
      <c r="P176" s="11"/>
      <c r="Q176" s="12">
        <v>3</v>
      </c>
      <c r="R176" s="11"/>
      <c r="S176" s="12">
        <v>0</v>
      </c>
      <c r="T176" s="11"/>
      <c r="U176" s="12"/>
      <c r="V176" s="113"/>
      <c r="W176" s="114">
        <f t="shared" si="8"/>
        <v>15</v>
      </c>
      <c r="X176" s="193">
        <f t="shared" si="6"/>
        <v>13</v>
      </c>
    </row>
    <row r="177" spans="1:24" ht="21">
      <c r="A177" s="14">
        <v>141</v>
      </c>
      <c r="B177" s="194" t="s">
        <v>764</v>
      </c>
      <c r="C177" s="11" t="s">
        <v>630</v>
      </c>
      <c r="D177" s="11" t="s">
        <v>678</v>
      </c>
      <c r="E177" s="205">
        <v>8</v>
      </c>
      <c r="F177" s="205">
        <v>8</v>
      </c>
      <c r="G177" s="206">
        <v>10</v>
      </c>
      <c r="H177" s="206">
        <v>20</v>
      </c>
      <c r="I177" s="204">
        <v>2</v>
      </c>
      <c r="J177" s="206">
        <v>18</v>
      </c>
      <c r="K177" s="207">
        <v>814</v>
      </c>
      <c r="L177" s="208">
        <f t="shared" si="7"/>
        <v>14652</v>
      </c>
      <c r="M177" s="206">
        <v>5</v>
      </c>
      <c r="N177" s="11"/>
      <c r="O177" s="12">
        <v>5</v>
      </c>
      <c r="P177" s="11"/>
      <c r="Q177" s="12">
        <v>5</v>
      </c>
      <c r="R177" s="11"/>
      <c r="S177" s="12">
        <v>3</v>
      </c>
      <c r="T177" s="11"/>
      <c r="U177" s="12"/>
      <c r="V177" s="113"/>
      <c r="W177" s="114">
        <f t="shared" si="8"/>
        <v>8.666666666666666</v>
      </c>
      <c r="X177" s="193">
        <f t="shared" si="6"/>
        <v>18</v>
      </c>
    </row>
    <row r="178" spans="1:24" ht="21">
      <c r="A178" s="14">
        <v>142</v>
      </c>
      <c r="B178" s="194" t="s">
        <v>765</v>
      </c>
      <c r="C178" s="11" t="s">
        <v>763</v>
      </c>
      <c r="D178" s="11" t="s">
        <v>678</v>
      </c>
      <c r="E178" s="205">
        <v>8</v>
      </c>
      <c r="F178" s="205">
        <v>8</v>
      </c>
      <c r="G178" s="206">
        <v>9</v>
      </c>
      <c r="H178" s="206">
        <v>15</v>
      </c>
      <c r="I178" s="204">
        <v>7</v>
      </c>
      <c r="J178" s="206">
        <v>8</v>
      </c>
      <c r="K178" s="207">
        <v>1186</v>
      </c>
      <c r="L178" s="208">
        <f t="shared" si="7"/>
        <v>9488</v>
      </c>
      <c r="M178" s="206">
        <v>3</v>
      </c>
      <c r="N178" s="11"/>
      <c r="O178" s="12">
        <v>3</v>
      </c>
      <c r="P178" s="11"/>
      <c r="Q178" s="12">
        <v>2</v>
      </c>
      <c r="R178" s="11"/>
      <c r="S178" s="12">
        <v>0</v>
      </c>
      <c r="T178" s="11"/>
      <c r="U178" s="12"/>
      <c r="V178" s="113"/>
      <c r="W178" s="114">
        <f t="shared" si="8"/>
        <v>8.333333333333334</v>
      </c>
      <c r="X178" s="193">
        <f t="shared" si="6"/>
        <v>8</v>
      </c>
    </row>
    <row r="179" spans="1:24" ht="21">
      <c r="A179" s="14">
        <v>143</v>
      </c>
      <c r="B179" s="194" t="s">
        <v>765</v>
      </c>
      <c r="C179" s="11" t="s">
        <v>766</v>
      </c>
      <c r="D179" s="11" t="s">
        <v>678</v>
      </c>
      <c r="E179" s="205">
        <v>5</v>
      </c>
      <c r="F179" s="205">
        <v>5</v>
      </c>
      <c r="G179" s="206">
        <v>5</v>
      </c>
      <c r="H179" s="206">
        <v>5</v>
      </c>
      <c r="I179" s="204">
        <v>5</v>
      </c>
      <c r="J179" s="206">
        <v>0</v>
      </c>
      <c r="K179" s="207">
        <v>757</v>
      </c>
      <c r="L179" s="208">
        <f t="shared" si="7"/>
        <v>0</v>
      </c>
      <c r="M179" s="206">
        <v>0</v>
      </c>
      <c r="N179" s="11"/>
      <c r="O179" s="12">
        <v>0</v>
      </c>
      <c r="P179" s="11"/>
      <c r="Q179" s="12">
        <v>0</v>
      </c>
      <c r="R179" s="11"/>
      <c r="S179" s="12">
        <v>0</v>
      </c>
      <c r="T179" s="11"/>
      <c r="U179" s="12"/>
      <c r="V179" s="113"/>
      <c r="W179" s="114">
        <f t="shared" si="8"/>
        <v>5</v>
      </c>
      <c r="X179" s="193">
        <f t="shared" si="6"/>
        <v>0</v>
      </c>
    </row>
    <row r="180" spans="2:24" ht="21">
      <c r="B180" s="194"/>
      <c r="C180" s="11"/>
      <c r="D180" s="204"/>
      <c r="E180" s="205"/>
      <c r="F180" s="205"/>
      <c r="G180" s="206"/>
      <c r="H180" s="206"/>
      <c r="I180" s="204"/>
      <c r="J180" s="206"/>
      <c r="K180" s="207"/>
      <c r="L180" s="208"/>
      <c r="M180" s="206"/>
      <c r="N180" s="11"/>
      <c r="O180" s="12"/>
      <c r="P180" s="11"/>
      <c r="Q180" s="12"/>
      <c r="R180" s="11"/>
      <c r="S180" s="12"/>
      <c r="T180" s="11"/>
      <c r="U180" s="12"/>
      <c r="V180" s="113"/>
      <c r="W180" s="114"/>
      <c r="X180" s="193"/>
    </row>
    <row r="181" spans="2:24" ht="21">
      <c r="B181" s="194"/>
      <c r="C181" s="11"/>
      <c r="D181" s="204"/>
      <c r="E181" s="205"/>
      <c r="F181" s="205"/>
      <c r="G181" s="206"/>
      <c r="H181" s="206"/>
      <c r="I181" s="204"/>
      <c r="J181" s="206"/>
      <c r="K181" s="207"/>
      <c r="L181" s="208"/>
      <c r="M181" s="206"/>
      <c r="N181" s="11"/>
      <c r="O181" s="12"/>
      <c r="P181" s="11"/>
      <c r="Q181" s="12"/>
      <c r="R181" s="11"/>
      <c r="S181" s="12"/>
      <c r="T181" s="11"/>
      <c r="U181" s="12"/>
      <c r="V181" s="113"/>
      <c r="W181" s="114"/>
      <c r="X181" s="193"/>
    </row>
    <row r="182" spans="2:24" ht="21">
      <c r="B182" s="194"/>
      <c r="C182" s="11"/>
      <c r="D182" s="204"/>
      <c r="E182" s="205"/>
      <c r="F182" s="205"/>
      <c r="G182" s="206"/>
      <c r="H182" s="206"/>
      <c r="I182" s="204"/>
      <c r="J182" s="206"/>
      <c r="K182" s="207"/>
      <c r="L182" s="208"/>
      <c r="M182" s="206"/>
      <c r="N182" s="11"/>
      <c r="O182" s="12"/>
      <c r="P182" s="11"/>
      <c r="Q182" s="12"/>
      <c r="R182" s="11"/>
      <c r="S182" s="12"/>
      <c r="T182" s="11"/>
      <c r="U182" s="12"/>
      <c r="V182" s="113"/>
      <c r="W182" s="114"/>
      <c r="X182" s="193"/>
    </row>
    <row r="183" spans="2:24" ht="21">
      <c r="B183" s="194"/>
      <c r="C183" s="11"/>
      <c r="D183" s="204"/>
      <c r="E183" s="205"/>
      <c r="F183" s="205"/>
      <c r="G183" s="206"/>
      <c r="H183" s="206"/>
      <c r="I183" s="204"/>
      <c r="J183" s="206"/>
      <c r="K183" s="207"/>
      <c r="L183" s="208"/>
      <c r="M183" s="206"/>
      <c r="N183" s="11"/>
      <c r="O183" s="12"/>
      <c r="P183" s="11"/>
      <c r="Q183" s="12"/>
      <c r="R183" s="11"/>
      <c r="S183" s="12"/>
      <c r="T183" s="11"/>
      <c r="U183" s="12"/>
      <c r="V183" s="113"/>
      <c r="W183" s="114"/>
      <c r="X183" s="193"/>
    </row>
    <row r="184" spans="1:24" ht="21">
      <c r="A184" s="209"/>
      <c r="B184" s="60"/>
      <c r="C184" s="196"/>
      <c r="D184" s="210"/>
      <c r="E184" s="211"/>
      <c r="F184" s="211"/>
      <c r="G184" s="212"/>
      <c r="H184" s="212"/>
      <c r="I184" s="210"/>
      <c r="J184" s="212"/>
      <c r="K184" s="213"/>
      <c r="L184" s="214"/>
      <c r="M184" s="215"/>
      <c r="N184" s="196"/>
      <c r="O184" s="177"/>
      <c r="P184" s="196"/>
      <c r="Q184" s="177"/>
      <c r="R184" s="196"/>
      <c r="S184" s="177"/>
      <c r="T184" s="196"/>
      <c r="U184" s="177"/>
      <c r="V184" s="199"/>
      <c r="W184" s="114"/>
      <c r="X184" s="200"/>
    </row>
    <row r="185" spans="1:25" ht="21">
      <c r="A185" s="195"/>
      <c r="E185" s="286" t="s">
        <v>512</v>
      </c>
      <c r="F185" s="286"/>
      <c r="G185" s="286"/>
      <c r="H185" s="286"/>
      <c r="I185" s="286"/>
      <c r="J185" s="286"/>
      <c r="K185" s="286"/>
      <c r="L185" s="287">
        <v>1905193.64</v>
      </c>
      <c r="M185" s="287"/>
      <c r="N185" s="288"/>
      <c r="O185" s="288"/>
      <c r="P185" s="288"/>
      <c r="Q185" s="288"/>
      <c r="R185" s="288"/>
      <c r="S185" s="288"/>
      <c r="T185" s="288"/>
      <c r="U185" s="177"/>
      <c r="V185" s="199"/>
      <c r="Y185" s="217"/>
    </row>
    <row r="186" spans="1:25" ht="21">
      <c r="A186" s="195"/>
      <c r="E186" s="286" t="s">
        <v>288</v>
      </c>
      <c r="F186" s="286"/>
      <c r="G186" s="286"/>
      <c r="H186" s="286"/>
      <c r="I186" s="286"/>
      <c r="J186" s="286"/>
      <c r="K186" s="286"/>
      <c r="L186" s="289">
        <v>573173.36</v>
      </c>
      <c r="M186" s="289"/>
      <c r="N186" s="290" t="s">
        <v>767</v>
      </c>
      <c r="O186" s="290"/>
      <c r="P186" s="290"/>
      <c r="Q186" s="290"/>
      <c r="R186" s="290"/>
      <c r="S186" s="290"/>
      <c r="T186" s="290"/>
      <c r="U186" s="218"/>
      <c r="V186" s="199"/>
      <c r="Y186" s="217"/>
    </row>
    <row r="187" spans="1:25" ht="21">
      <c r="A187" s="195"/>
      <c r="E187" s="216"/>
      <c r="F187" s="216"/>
      <c r="G187" s="216"/>
      <c r="H187" s="216"/>
      <c r="I187" s="216"/>
      <c r="J187" s="216"/>
      <c r="K187" s="216"/>
      <c r="L187" s="219"/>
      <c r="M187" s="219"/>
      <c r="N187" s="220"/>
      <c r="O187" s="220"/>
      <c r="P187" s="220"/>
      <c r="Q187" s="220"/>
      <c r="R187" s="220"/>
      <c r="S187" s="220"/>
      <c r="T187" s="220"/>
      <c r="U187" s="218"/>
      <c r="V187" s="199"/>
      <c r="Y187" s="217"/>
    </row>
    <row r="188" spans="1:25" ht="21">
      <c r="A188" s="195"/>
      <c r="E188" s="216"/>
      <c r="F188" s="216"/>
      <c r="G188" s="216"/>
      <c r="H188" s="216"/>
      <c r="I188" s="216"/>
      <c r="J188" s="216"/>
      <c r="K188" s="216"/>
      <c r="L188" s="219"/>
      <c r="M188" s="219"/>
      <c r="N188" s="220"/>
      <c r="O188" s="220"/>
      <c r="P188" s="220"/>
      <c r="Q188" s="220"/>
      <c r="R188" s="220"/>
      <c r="S188" s="220"/>
      <c r="T188" s="220"/>
      <c r="U188" s="218"/>
      <c r="V188" s="199"/>
      <c r="Y188" s="217"/>
    </row>
    <row r="189" spans="1:20" s="60" customFormat="1" ht="21">
      <c r="A189" s="57"/>
      <c r="B189" s="57" t="s">
        <v>500</v>
      </c>
      <c r="C189" s="58"/>
      <c r="D189" s="58"/>
      <c r="F189" s="57"/>
      <c r="G189" s="57"/>
      <c r="H189" s="57" t="s">
        <v>501</v>
      </c>
      <c r="I189" s="57"/>
      <c r="J189" s="57"/>
      <c r="K189" s="57"/>
      <c r="L189" s="57"/>
      <c r="M189" s="61"/>
      <c r="N189" s="57"/>
      <c r="O189" s="57"/>
      <c r="P189" s="57" t="s">
        <v>502</v>
      </c>
      <c r="Q189" s="57"/>
      <c r="R189" s="57"/>
      <c r="S189" s="57"/>
      <c r="T189" s="57"/>
    </row>
    <row r="190" spans="1:21" s="60" customFormat="1" ht="21">
      <c r="A190" s="57"/>
      <c r="B190" s="57" t="s">
        <v>648</v>
      </c>
      <c r="C190" s="58"/>
      <c r="D190" s="58"/>
      <c r="F190" s="57"/>
      <c r="G190" s="57"/>
      <c r="H190" s="57" t="s">
        <v>649</v>
      </c>
      <c r="I190" s="57"/>
      <c r="J190" s="58"/>
      <c r="K190" s="58"/>
      <c r="L190" s="57"/>
      <c r="M190" s="61"/>
      <c r="N190" s="62"/>
      <c r="O190" s="62"/>
      <c r="P190" s="285" t="s">
        <v>650</v>
      </c>
      <c r="Q190" s="285"/>
      <c r="R190" s="285"/>
      <c r="S190" s="285"/>
      <c r="T190" s="285"/>
      <c r="U190" s="285"/>
    </row>
    <row r="191" spans="1:20" s="60" customFormat="1" ht="21">
      <c r="A191" s="57"/>
      <c r="B191" s="57" t="s">
        <v>651</v>
      </c>
      <c r="C191" s="58"/>
      <c r="D191" s="58"/>
      <c r="F191" s="57"/>
      <c r="G191" s="57"/>
      <c r="H191" s="57" t="s">
        <v>507</v>
      </c>
      <c r="I191" s="57"/>
      <c r="J191" s="58"/>
      <c r="K191" s="58"/>
      <c r="L191" s="57"/>
      <c r="M191" s="61"/>
      <c r="N191" s="57"/>
      <c r="O191" s="58"/>
      <c r="P191" s="57" t="s">
        <v>652</v>
      </c>
      <c r="Q191" s="58"/>
      <c r="R191" s="58"/>
      <c r="S191" s="57"/>
      <c r="T191" s="57"/>
    </row>
    <row r="192" spans="1:20" s="60" customFormat="1" ht="21">
      <c r="A192" s="57"/>
      <c r="B192" s="57" t="s">
        <v>509</v>
      </c>
      <c r="C192" s="58"/>
      <c r="D192" s="58"/>
      <c r="F192" s="57"/>
      <c r="G192" s="57"/>
      <c r="H192" s="57" t="s">
        <v>509</v>
      </c>
      <c r="I192" s="57"/>
      <c r="J192" s="58"/>
      <c r="K192" s="58"/>
      <c r="L192" s="57"/>
      <c r="M192" s="61"/>
      <c r="N192" s="57"/>
      <c r="O192" s="58"/>
      <c r="P192" s="57" t="s">
        <v>510</v>
      </c>
      <c r="Q192" s="58"/>
      <c r="R192" s="58"/>
      <c r="S192" s="57"/>
      <c r="T192" s="57"/>
    </row>
    <row r="193" spans="1:22" ht="21">
      <c r="A193" s="195"/>
      <c r="N193" s="195"/>
      <c r="O193" s="195"/>
      <c r="P193" s="195"/>
      <c r="Q193" s="195"/>
      <c r="R193" s="195"/>
      <c r="S193" s="195"/>
      <c r="T193" s="195"/>
      <c r="U193" s="177"/>
      <c r="V193" s="199"/>
    </row>
    <row r="194" spans="1:22" ht="21">
      <c r="A194" s="195"/>
      <c r="N194" s="195"/>
      <c r="O194" s="195"/>
      <c r="P194" s="195"/>
      <c r="Q194" s="195"/>
      <c r="R194" s="195"/>
      <c r="S194" s="195"/>
      <c r="T194" s="195"/>
      <c r="U194" s="177"/>
      <c r="V194" s="199"/>
    </row>
    <row r="195" spans="1:22" ht="21">
      <c r="A195" s="195"/>
      <c r="N195" s="195"/>
      <c r="O195" s="195"/>
      <c r="P195" s="195"/>
      <c r="Q195" s="195"/>
      <c r="R195" s="195"/>
      <c r="S195" s="195"/>
      <c r="T195" s="195"/>
      <c r="U195" s="177"/>
      <c r="V195" s="199"/>
    </row>
    <row r="196" spans="1:22" ht="21">
      <c r="A196" s="195"/>
      <c r="L196" s="57"/>
      <c r="M196" s="57"/>
      <c r="N196" s="57"/>
      <c r="O196" s="57"/>
      <c r="P196" s="57"/>
      <c r="Q196" s="61"/>
      <c r="R196" s="57"/>
      <c r="S196" s="57"/>
      <c r="T196" s="57"/>
      <c r="U196" s="60"/>
      <c r="V196" s="199"/>
    </row>
    <row r="197" spans="1:22" ht="21">
      <c r="A197" s="195"/>
      <c r="L197" s="57"/>
      <c r="M197" s="57"/>
      <c r="N197" s="58"/>
      <c r="O197" s="58"/>
      <c r="P197" s="57"/>
      <c r="Q197" s="61"/>
      <c r="R197" s="62"/>
      <c r="S197" s="62"/>
      <c r="T197" s="62"/>
      <c r="U197" s="60"/>
      <c r="V197" s="199"/>
    </row>
    <row r="198" spans="1:22" ht="21">
      <c r="A198" s="195"/>
      <c r="L198" s="57"/>
      <c r="M198" s="57"/>
      <c r="N198" s="58"/>
      <c r="O198" s="58"/>
      <c r="P198" s="57"/>
      <c r="Q198" s="61"/>
      <c r="R198" s="58"/>
      <c r="S198" s="57"/>
      <c r="T198" s="57"/>
      <c r="U198" s="60"/>
      <c r="V198" s="199"/>
    </row>
    <row r="199" spans="1:22" ht="21">
      <c r="A199" s="195"/>
      <c r="L199" s="57"/>
      <c r="M199" s="57"/>
      <c r="N199" s="58"/>
      <c r="O199" s="58"/>
      <c r="P199" s="57"/>
      <c r="Q199" s="61"/>
      <c r="R199" s="58"/>
      <c r="S199" s="57"/>
      <c r="T199" s="57"/>
      <c r="U199" s="60"/>
      <c r="V199" s="199"/>
    </row>
    <row r="200" spans="1:22" ht="21">
      <c r="A200" s="195"/>
      <c r="N200" s="195"/>
      <c r="O200" s="195"/>
      <c r="P200" s="195"/>
      <c r="Q200" s="195"/>
      <c r="R200" s="195"/>
      <c r="S200" s="195"/>
      <c r="T200" s="195"/>
      <c r="U200" s="177"/>
      <c r="V200" s="199"/>
    </row>
    <row r="201" spans="1:22" ht="21">
      <c r="A201" s="195"/>
      <c r="N201" s="195"/>
      <c r="O201" s="195"/>
      <c r="P201" s="195"/>
      <c r="Q201" s="195"/>
      <c r="R201" s="195"/>
      <c r="S201" s="195"/>
      <c r="T201" s="195"/>
      <c r="U201" s="177"/>
      <c r="V201" s="199"/>
    </row>
    <row r="202" spans="1:22" ht="21">
      <c r="A202" s="195"/>
      <c r="N202" s="195"/>
      <c r="O202" s="195"/>
      <c r="P202" s="195"/>
      <c r="Q202" s="195"/>
      <c r="R202" s="195"/>
      <c r="S202" s="195"/>
      <c r="T202" s="195"/>
      <c r="U202" s="177"/>
      <c r="V202" s="199"/>
    </row>
    <row r="203" spans="1:22" ht="21">
      <c r="A203" s="195"/>
      <c r="N203" s="195"/>
      <c r="O203" s="195"/>
      <c r="P203" s="195"/>
      <c r="Q203" s="195"/>
      <c r="R203" s="195"/>
      <c r="S203" s="195"/>
      <c r="T203" s="195"/>
      <c r="U203" s="177"/>
      <c r="V203" s="199"/>
    </row>
    <row r="204" spans="1:22" ht="21">
      <c r="A204" s="195"/>
      <c r="N204" s="195"/>
      <c r="O204" s="195"/>
      <c r="P204" s="195"/>
      <c r="Q204" s="195"/>
      <c r="R204" s="195"/>
      <c r="S204" s="195"/>
      <c r="T204" s="195"/>
      <c r="U204" s="177"/>
      <c r="V204" s="199"/>
    </row>
    <row r="205" spans="1:22" ht="21">
      <c r="A205" s="195"/>
      <c r="N205" s="195"/>
      <c r="O205" s="195"/>
      <c r="P205" s="195"/>
      <c r="Q205" s="195"/>
      <c r="R205" s="195"/>
      <c r="S205" s="195"/>
      <c r="T205" s="195"/>
      <c r="U205" s="177"/>
      <c r="V205" s="199"/>
    </row>
    <row r="206" spans="1:22" ht="21">
      <c r="A206" s="195"/>
      <c r="N206" s="195"/>
      <c r="O206" s="195"/>
      <c r="P206" s="195"/>
      <c r="Q206" s="195"/>
      <c r="R206" s="195"/>
      <c r="S206" s="195"/>
      <c r="T206" s="195"/>
      <c r="U206" s="177"/>
      <c r="V206" s="199"/>
    </row>
    <row r="207" spans="1:22" ht="21">
      <c r="A207" s="195"/>
      <c r="N207" s="195"/>
      <c r="O207" s="195"/>
      <c r="P207" s="195"/>
      <c r="Q207" s="195"/>
      <c r="R207" s="195"/>
      <c r="S207" s="195"/>
      <c r="T207" s="195"/>
      <c r="U207" s="177"/>
      <c r="V207" s="199"/>
    </row>
    <row r="208" spans="1:22" ht="21">
      <c r="A208" s="195"/>
      <c r="N208" s="195"/>
      <c r="O208" s="195"/>
      <c r="P208" s="195"/>
      <c r="Q208" s="195"/>
      <c r="R208" s="195"/>
      <c r="S208" s="195"/>
      <c r="T208" s="195"/>
      <c r="U208" s="177"/>
      <c r="V208" s="199"/>
    </row>
    <row r="209" spans="1:22" ht="21">
      <c r="A209" s="195"/>
      <c r="N209" s="195"/>
      <c r="O209" s="195"/>
      <c r="P209" s="195"/>
      <c r="Q209" s="195"/>
      <c r="R209" s="195"/>
      <c r="S209" s="195"/>
      <c r="T209" s="195"/>
      <c r="U209" s="177"/>
      <c r="V209" s="199"/>
    </row>
    <row r="210" spans="1:22" ht="21">
      <c r="A210" s="195"/>
      <c r="N210" s="195"/>
      <c r="O210" s="195"/>
      <c r="P210" s="195"/>
      <c r="Q210" s="195"/>
      <c r="R210" s="195"/>
      <c r="S210" s="195"/>
      <c r="T210" s="195"/>
      <c r="U210" s="177"/>
      <c r="V210" s="199"/>
    </row>
    <row r="211" spans="1:22" ht="21">
      <c r="A211" s="195"/>
      <c r="N211" s="195"/>
      <c r="O211" s="195"/>
      <c r="P211" s="195"/>
      <c r="Q211" s="195"/>
      <c r="R211" s="195"/>
      <c r="S211" s="195"/>
      <c r="T211" s="195"/>
      <c r="U211" s="177"/>
      <c r="V211" s="199"/>
    </row>
    <row r="212" spans="1:22" ht="21">
      <c r="A212" s="195"/>
      <c r="N212" s="195"/>
      <c r="O212" s="195"/>
      <c r="P212" s="195"/>
      <c r="Q212" s="195"/>
      <c r="R212" s="195"/>
      <c r="S212" s="195"/>
      <c r="T212" s="195"/>
      <c r="U212" s="177"/>
      <c r="V212" s="199"/>
    </row>
    <row r="213" spans="1:22" ht="21">
      <c r="A213" s="195"/>
      <c r="N213" s="195"/>
      <c r="O213" s="195"/>
      <c r="P213" s="195"/>
      <c r="Q213" s="195"/>
      <c r="R213" s="195"/>
      <c r="S213" s="195"/>
      <c r="T213" s="195"/>
      <c r="U213" s="177"/>
      <c r="V213" s="199"/>
    </row>
    <row r="214" spans="1:22" ht="21">
      <c r="A214" s="195"/>
      <c r="N214" s="195"/>
      <c r="O214" s="195"/>
      <c r="P214" s="195"/>
      <c r="Q214" s="195"/>
      <c r="R214" s="195"/>
      <c r="S214" s="195"/>
      <c r="T214" s="195"/>
      <c r="U214" s="177"/>
      <c r="V214" s="199"/>
    </row>
    <row r="215" spans="1:22" ht="21">
      <c r="A215" s="195"/>
      <c r="N215" s="195"/>
      <c r="O215" s="195"/>
      <c r="P215" s="195"/>
      <c r="Q215" s="195"/>
      <c r="R215" s="195"/>
      <c r="S215" s="195"/>
      <c r="T215" s="195"/>
      <c r="U215" s="177"/>
      <c r="V215" s="199"/>
    </row>
    <row r="216" spans="1:22" ht="21">
      <c r="A216" s="195"/>
      <c r="N216" s="195"/>
      <c r="O216" s="195"/>
      <c r="P216" s="195"/>
      <c r="Q216" s="195"/>
      <c r="R216" s="195"/>
      <c r="S216" s="195"/>
      <c r="T216" s="195"/>
      <c r="U216" s="177"/>
      <c r="V216" s="199"/>
    </row>
    <row r="217" spans="1:22" ht="21">
      <c r="A217" s="195"/>
      <c r="N217" s="195"/>
      <c r="O217" s="195"/>
      <c r="P217" s="195"/>
      <c r="Q217" s="195"/>
      <c r="R217" s="195"/>
      <c r="S217" s="195"/>
      <c r="T217" s="195"/>
      <c r="U217" s="177"/>
      <c r="V217" s="199"/>
    </row>
    <row r="218" spans="1:22" ht="21">
      <c r="A218" s="195"/>
      <c r="N218" s="195"/>
      <c r="O218" s="195"/>
      <c r="P218" s="195"/>
      <c r="Q218" s="195"/>
      <c r="R218" s="195"/>
      <c r="S218" s="195"/>
      <c r="T218" s="195"/>
      <c r="U218" s="177"/>
      <c r="V218" s="199"/>
    </row>
    <row r="219" spans="1:22" ht="21">
      <c r="A219" s="195"/>
      <c r="N219" s="195"/>
      <c r="O219" s="195"/>
      <c r="P219" s="195"/>
      <c r="Q219" s="195"/>
      <c r="R219" s="195"/>
      <c r="S219" s="195"/>
      <c r="T219" s="195"/>
      <c r="U219" s="177"/>
      <c r="V219" s="199"/>
    </row>
    <row r="220" spans="1:22" ht="21">
      <c r="A220" s="195"/>
      <c r="N220" s="195"/>
      <c r="O220" s="195"/>
      <c r="P220" s="195"/>
      <c r="Q220" s="195"/>
      <c r="R220" s="195"/>
      <c r="S220" s="195"/>
      <c r="T220" s="195"/>
      <c r="U220" s="177"/>
      <c r="V220" s="199"/>
    </row>
    <row r="221" spans="1:22" ht="21">
      <c r="A221" s="195"/>
      <c r="N221" s="195"/>
      <c r="O221" s="195"/>
      <c r="P221" s="195"/>
      <c r="Q221" s="195"/>
      <c r="R221" s="195"/>
      <c r="S221" s="195"/>
      <c r="T221" s="195"/>
      <c r="U221" s="177"/>
      <c r="V221" s="199"/>
    </row>
    <row r="222" spans="1:22" ht="21">
      <c r="A222" s="195"/>
      <c r="N222" s="195"/>
      <c r="O222" s="195"/>
      <c r="P222" s="195"/>
      <c r="Q222" s="195"/>
      <c r="R222" s="195"/>
      <c r="S222" s="195"/>
      <c r="T222" s="195"/>
      <c r="U222" s="177"/>
      <c r="V222" s="199"/>
    </row>
    <row r="223" spans="1:22" ht="21">
      <c r="A223" s="195"/>
      <c r="N223" s="195"/>
      <c r="O223" s="195"/>
      <c r="P223" s="195"/>
      <c r="Q223" s="195"/>
      <c r="R223" s="195"/>
      <c r="S223" s="195"/>
      <c r="T223" s="195"/>
      <c r="U223" s="177"/>
      <c r="V223" s="199"/>
    </row>
    <row r="224" spans="1:22" ht="21">
      <c r="A224" s="195"/>
      <c r="N224" s="195"/>
      <c r="O224" s="195"/>
      <c r="P224" s="195"/>
      <c r="Q224" s="195"/>
      <c r="R224" s="195"/>
      <c r="S224" s="195"/>
      <c r="T224" s="195"/>
      <c r="U224" s="177"/>
      <c r="V224" s="199"/>
    </row>
    <row r="225" spans="1:22" ht="21">
      <c r="A225" s="195"/>
      <c r="N225" s="195"/>
      <c r="O225" s="195"/>
      <c r="P225" s="195"/>
      <c r="Q225" s="195"/>
      <c r="R225" s="195"/>
      <c r="S225" s="195"/>
      <c r="T225" s="195"/>
      <c r="U225" s="177"/>
      <c r="V225" s="199"/>
    </row>
    <row r="226" spans="1:22" ht="21">
      <c r="A226" s="195"/>
      <c r="N226" s="195"/>
      <c r="O226" s="195"/>
      <c r="P226" s="195"/>
      <c r="Q226" s="195"/>
      <c r="R226" s="195"/>
      <c r="S226" s="195"/>
      <c r="T226" s="195"/>
      <c r="U226" s="177"/>
      <c r="V226" s="199"/>
    </row>
    <row r="227" spans="1:22" ht="21">
      <c r="A227" s="195"/>
      <c r="N227" s="195"/>
      <c r="O227" s="195"/>
      <c r="P227" s="195"/>
      <c r="Q227" s="195"/>
      <c r="R227" s="195"/>
      <c r="S227" s="195"/>
      <c r="T227" s="195"/>
      <c r="U227" s="177"/>
      <c r="V227" s="199"/>
    </row>
    <row r="228" spans="1:22" ht="21">
      <c r="A228" s="195"/>
      <c r="N228" s="195"/>
      <c r="O228" s="195"/>
      <c r="P228" s="195"/>
      <c r="Q228" s="195"/>
      <c r="R228" s="195"/>
      <c r="S228" s="195"/>
      <c r="T228" s="195"/>
      <c r="U228" s="177"/>
      <c r="V228" s="199"/>
    </row>
    <row r="229" spans="1:22" ht="21">
      <c r="A229" s="195"/>
      <c r="N229" s="195"/>
      <c r="O229" s="195"/>
      <c r="P229" s="195"/>
      <c r="Q229" s="195"/>
      <c r="R229" s="195"/>
      <c r="S229" s="195"/>
      <c r="T229" s="195"/>
      <c r="U229" s="177"/>
      <c r="V229" s="199"/>
    </row>
    <row r="230" spans="1:22" ht="21">
      <c r="A230" s="195"/>
      <c r="N230" s="195"/>
      <c r="O230" s="195"/>
      <c r="P230" s="195"/>
      <c r="Q230" s="195"/>
      <c r="R230" s="195"/>
      <c r="S230" s="195"/>
      <c r="T230" s="195"/>
      <c r="U230" s="177"/>
      <c r="V230" s="199"/>
    </row>
    <row r="231" spans="1:22" ht="21">
      <c r="A231" s="195"/>
      <c r="N231" s="195"/>
      <c r="O231" s="195"/>
      <c r="P231" s="195"/>
      <c r="Q231" s="195"/>
      <c r="R231" s="195"/>
      <c r="S231" s="195"/>
      <c r="T231" s="195"/>
      <c r="U231" s="177"/>
      <c r="V231" s="199"/>
    </row>
    <row r="232" spans="1:22" ht="21">
      <c r="A232" s="195"/>
      <c r="N232" s="195"/>
      <c r="O232" s="195"/>
      <c r="P232" s="195"/>
      <c r="Q232" s="195"/>
      <c r="R232" s="195"/>
      <c r="S232" s="195"/>
      <c r="T232" s="195"/>
      <c r="U232" s="177"/>
      <c r="V232" s="199"/>
    </row>
    <row r="233" spans="1:22" ht="21">
      <c r="A233" s="195"/>
      <c r="N233" s="195"/>
      <c r="O233" s="195"/>
      <c r="P233" s="195"/>
      <c r="Q233" s="195"/>
      <c r="R233" s="195"/>
      <c r="S233" s="195"/>
      <c r="T233" s="195"/>
      <c r="U233" s="177"/>
      <c r="V233" s="199"/>
    </row>
    <row r="234" spans="1:22" ht="21">
      <c r="A234" s="195"/>
      <c r="N234" s="195"/>
      <c r="O234" s="195"/>
      <c r="P234" s="195"/>
      <c r="Q234" s="195"/>
      <c r="R234" s="195"/>
      <c r="S234" s="195"/>
      <c r="T234" s="195"/>
      <c r="U234" s="177"/>
      <c r="V234" s="199"/>
    </row>
    <row r="235" spans="1:22" ht="21">
      <c r="A235" s="195"/>
      <c r="N235" s="195"/>
      <c r="O235" s="195"/>
      <c r="P235" s="195"/>
      <c r="Q235" s="195"/>
      <c r="R235" s="195"/>
      <c r="S235" s="195"/>
      <c r="T235" s="195"/>
      <c r="U235" s="177"/>
      <c r="V235" s="199"/>
    </row>
    <row r="236" spans="1:22" ht="21">
      <c r="A236" s="195"/>
      <c r="N236" s="195"/>
      <c r="O236" s="195"/>
      <c r="P236" s="195"/>
      <c r="Q236" s="195"/>
      <c r="R236" s="195"/>
      <c r="S236" s="195"/>
      <c r="T236" s="195"/>
      <c r="U236" s="177"/>
      <c r="V236" s="199"/>
    </row>
    <row r="237" spans="1:22" ht="21">
      <c r="A237" s="195"/>
      <c r="N237" s="195"/>
      <c r="O237" s="195"/>
      <c r="P237" s="195"/>
      <c r="Q237" s="195"/>
      <c r="R237" s="195"/>
      <c r="S237" s="195"/>
      <c r="T237" s="195"/>
      <c r="U237" s="177"/>
      <c r="V237" s="199"/>
    </row>
    <row r="238" spans="1:22" ht="21">
      <c r="A238" s="195"/>
      <c r="N238" s="195"/>
      <c r="O238" s="195"/>
      <c r="P238" s="195"/>
      <c r="Q238" s="195"/>
      <c r="R238" s="195"/>
      <c r="S238" s="195"/>
      <c r="T238" s="195"/>
      <c r="U238" s="177"/>
      <c r="V238" s="199"/>
    </row>
    <row r="239" spans="1:22" ht="21">
      <c r="A239" s="195"/>
      <c r="N239" s="195"/>
      <c r="O239" s="195"/>
      <c r="P239" s="195"/>
      <c r="Q239" s="195"/>
      <c r="R239" s="195"/>
      <c r="S239" s="195"/>
      <c r="T239" s="195"/>
      <c r="U239" s="177"/>
      <c r="V239" s="199"/>
    </row>
    <row r="240" spans="1:22" ht="21">
      <c r="A240" s="195"/>
      <c r="N240" s="195"/>
      <c r="O240" s="195"/>
      <c r="P240" s="195"/>
      <c r="Q240" s="195"/>
      <c r="R240" s="195"/>
      <c r="S240" s="195"/>
      <c r="T240" s="195"/>
      <c r="U240" s="177"/>
      <c r="V240" s="199"/>
    </row>
    <row r="241" spans="1:22" ht="21">
      <c r="A241" s="195"/>
      <c r="N241" s="195"/>
      <c r="O241" s="195"/>
      <c r="P241" s="195"/>
      <c r="Q241" s="195"/>
      <c r="R241" s="195"/>
      <c r="S241" s="195"/>
      <c r="T241" s="195"/>
      <c r="U241" s="177"/>
      <c r="V241" s="199"/>
    </row>
    <row r="242" spans="1:22" ht="21">
      <c r="A242" s="195"/>
      <c r="N242" s="195"/>
      <c r="O242" s="195"/>
      <c r="P242" s="195"/>
      <c r="Q242" s="195"/>
      <c r="R242" s="195"/>
      <c r="S242" s="195"/>
      <c r="T242" s="195"/>
      <c r="U242" s="177"/>
      <c r="V242" s="199"/>
    </row>
    <row r="243" spans="1:22" ht="21">
      <c r="A243" s="195"/>
      <c r="N243" s="195"/>
      <c r="O243" s="195"/>
      <c r="P243" s="195"/>
      <c r="Q243" s="195"/>
      <c r="R243" s="195"/>
      <c r="S243" s="195"/>
      <c r="T243" s="195"/>
      <c r="U243" s="177"/>
      <c r="V243" s="199"/>
    </row>
    <row r="244" spans="1:22" ht="21">
      <c r="A244" s="195"/>
      <c r="N244" s="195"/>
      <c r="O244" s="195"/>
      <c r="P244" s="195"/>
      <c r="Q244" s="195"/>
      <c r="R244" s="195"/>
      <c r="S244" s="195"/>
      <c r="T244" s="195"/>
      <c r="U244" s="177"/>
      <c r="V244" s="199"/>
    </row>
    <row r="245" spans="1:22" ht="21">
      <c r="A245" s="195"/>
      <c r="N245" s="195"/>
      <c r="O245" s="195"/>
      <c r="P245" s="195"/>
      <c r="Q245" s="195"/>
      <c r="R245" s="195"/>
      <c r="S245" s="195"/>
      <c r="T245" s="195"/>
      <c r="U245" s="177"/>
      <c r="V245" s="199"/>
    </row>
    <row r="246" spans="1:22" ht="21">
      <c r="A246" s="195"/>
      <c r="N246" s="195"/>
      <c r="O246" s="195"/>
      <c r="P246" s="195"/>
      <c r="Q246" s="195"/>
      <c r="R246" s="195"/>
      <c r="S246" s="195"/>
      <c r="T246" s="195"/>
      <c r="U246" s="177"/>
      <c r="V246" s="199"/>
    </row>
    <row r="247" spans="1:22" ht="21">
      <c r="A247" s="195"/>
      <c r="N247" s="195"/>
      <c r="O247" s="195"/>
      <c r="P247" s="195"/>
      <c r="Q247" s="195"/>
      <c r="R247" s="195"/>
      <c r="S247" s="195"/>
      <c r="T247" s="195"/>
      <c r="U247" s="177"/>
      <c r="V247" s="199"/>
    </row>
    <row r="248" spans="1:22" ht="21">
      <c r="A248" s="195"/>
      <c r="N248" s="195"/>
      <c r="O248" s="195"/>
      <c r="P248" s="195"/>
      <c r="Q248" s="195"/>
      <c r="R248" s="195"/>
      <c r="S248" s="195"/>
      <c r="T248" s="195"/>
      <c r="U248" s="177"/>
      <c r="V248" s="199"/>
    </row>
    <row r="249" spans="1:22" ht="21">
      <c r="A249" s="195"/>
      <c r="N249" s="195"/>
      <c r="O249" s="195"/>
      <c r="P249" s="195"/>
      <c r="Q249" s="195"/>
      <c r="R249" s="195"/>
      <c r="S249" s="195"/>
      <c r="T249" s="195"/>
      <c r="U249" s="177"/>
      <c r="V249" s="199"/>
    </row>
    <row r="250" spans="1:22" ht="21">
      <c r="A250" s="195"/>
      <c r="N250" s="195"/>
      <c r="O250" s="195"/>
      <c r="P250" s="195"/>
      <c r="Q250" s="195"/>
      <c r="R250" s="195"/>
      <c r="S250" s="195"/>
      <c r="T250" s="195"/>
      <c r="U250" s="177"/>
      <c r="V250" s="199"/>
    </row>
    <row r="251" spans="1:22" ht="21">
      <c r="A251" s="195"/>
      <c r="N251" s="195"/>
      <c r="O251" s="195"/>
      <c r="P251" s="195"/>
      <c r="Q251" s="195"/>
      <c r="R251" s="195"/>
      <c r="S251" s="195"/>
      <c r="T251" s="195"/>
      <c r="U251" s="177"/>
      <c r="V251" s="199"/>
    </row>
    <row r="252" spans="1:22" ht="21">
      <c r="A252" s="195"/>
      <c r="N252" s="195"/>
      <c r="O252" s="195"/>
      <c r="P252" s="195"/>
      <c r="Q252" s="195"/>
      <c r="R252" s="195"/>
      <c r="S252" s="195"/>
      <c r="T252" s="195"/>
      <c r="U252" s="177"/>
      <c r="V252" s="199"/>
    </row>
    <row r="253" spans="1:22" ht="21">
      <c r="A253" s="195"/>
      <c r="N253" s="195"/>
      <c r="O253" s="195"/>
      <c r="P253" s="195"/>
      <c r="Q253" s="195"/>
      <c r="R253" s="195"/>
      <c r="S253" s="195"/>
      <c r="T253" s="195"/>
      <c r="U253" s="177"/>
      <c r="V253" s="199"/>
    </row>
    <row r="254" spans="1:22" ht="21">
      <c r="A254" s="195"/>
      <c r="N254" s="195"/>
      <c r="O254" s="195"/>
      <c r="P254" s="195"/>
      <c r="Q254" s="195"/>
      <c r="R254" s="195"/>
      <c r="S254" s="195"/>
      <c r="T254" s="195"/>
      <c r="U254" s="177"/>
      <c r="V254" s="199"/>
    </row>
    <row r="255" spans="1:22" ht="21">
      <c r="A255" s="195"/>
      <c r="N255" s="195"/>
      <c r="O255" s="195"/>
      <c r="P255" s="195"/>
      <c r="Q255" s="195"/>
      <c r="R255" s="195"/>
      <c r="S255" s="195"/>
      <c r="T255" s="195"/>
      <c r="U255" s="177"/>
      <c r="V255" s="199"/>
    </row>
    <row r="256" spans="1:22" ht="21">
      <c r="A256" s="195"/>
      <c r="N256" s="195"/>
      <c r="O256" s="195"/>
      <c r="P256" s="195"/>
      <c r="Q256" s="195"/>
      <c r="R256" s="195"/>
      <c r="S256" s="195"/>
      <c r="T256" s="195"/>
      <c r="U256" s="177"/>
      <c r="V256" s="199"/>
    </row>
    <row r="257" spans="1:22" ht="21">
      <c r="A257" s="195"/>
      <c r="N257" s="195"/>
      <c r="O257" s="195"/>
      <c r="P257" s="195"/>
      <c r="Q257" s="195"/>
      <c r="R257" s="195"/>
      <c r="S257" s="195"/>
      <c r="T257" s="195"/>
      <c r="U257" s="177"/>
      <c r="V257" s="199"/>
    </row>
    <row r="258" spans="1:22" ht="21">
      <c r="A258" s="195"/>
      <c r="N258" s="195"/>
      <c r="O258" s="195"/>
      <c r="P258" s="195"/>
      <c r="Q258" s="195"/>
      <c r="R258" s="195"/>
      <c r="S258" s="195"/>
      <c r="T258" s="195"/>
      <c r="U258" s="177"/>
      <c r="V258" s="199"/>
    </row>
    <row r="259" spans="1:22" ht="21">
      <c r="A259" s="195"/>
      <c r="N259" s="195"/>
      <c r="O259" s="195"/>
      <c r="P259" s="195"/>
      <c r="Q259" s="195"/>
      <c r="R259" s="195"/>
      <c r="S259" s="195"/>
      <c r="T259" s="195"/>
      <c r="U259" s="177"/>
      <c r="V259" s="199"/>
    </row>
    <row r="260" spans="1:22" ht="21">
      <c r="A260" s="195"/>
      <c r="N260" s="195"/>
      <c r="O260" s="195"/>
      <c r="P260" s="195"/>
      <c r="Q260" s="195"/>
      <c r="R260" s="195"/>
      <c r="S260" s="195"/>
      <c r="T260" s="195"/>
      <c r="U260" s="177"/>
      <c r="V260" s="199"/>
    </row>
    <row r="261" spans="1:22" ht="21">
      <c r="A261" s="195"/>
      <c r="N261" s="195"/>
      <c r="O261" s="195"/>
      <c r="P261" s="195"/>
      <c r="Q261" s="195"/>
      <c r="R261" s="195"/>
      <c r="S261" s="195"/>
      <c r="T261" s="195"/>
      <c r="U261" s="177"/>
      <c r="V261" s="199"/>
    </row>
    <row r="262" spans="1:22" ht="21">
      <c r="A262" s="195"/>
      <c r="N262" s="195"/>
      <c r="O262" s="195"/>
      <c r="P262" s="195"/>
      <c r="Q262" s="195"/>
      <c r="R262" s="195"/>
      <c r="S262" s="195"/>
      <c r="T262" s="195"/>
      <c r="U262" s="177"/>
      <c r="V262" s="199"/>
    </row>
    <row r="263" spans="1:22" ht="21">
      <c r="A263" s="195"/>
      <c r="N263" s="195"/>
      <c r="O263" s="195"/>
      <c r="P263" s="195"/>
      <c r="Q263" s="195"/>
      <c r="R263" s="195"/>
      <c r="S263" s="195"/>
      <c r="T263" s="195"/>
      <c r="U263" s="177"/>
      <c r="V263" s="199"/>
    </row>
    <row r="264" spans="1:22" ht="21">
      <c r="A264" s="195"/>
      <c r="N264" s="195"/>
      <c r="O264" s="195"/>
      <c r="P264" s="195"/>
      <c r="Q264" s="195"/>
      <c r="R264" s="195"/>
      <c r="S264" s="195"/>
      <c r="T264" s="195"/>
      <c r="U264" s="177"/>
      <c r="V264" s="199"/>
    </row>
    <row r="265" spans="1:22" ht="21">
      <c r="A265" s="195"/>
      <c r="N265" s="195"/>
      <c r="O265" s="195"/>
      <c r="P265" s="195"/>
      <c r="Q265" s="195"/>
      <c r="R265" s="195"/>
      <c r="S265" s="195"/>
      <c r="T265" s="195"/>
      <c r="U265" s="177"/>
      <c r="V265" s="199"/>
    </row>
    <row r="266" spans="1:22" ht="21">
      <c r="A266" s="195"/>
      <c r="N266" s="195"/>
      <c r="O266" s="195"/>
      <c r="P266" s="195"/>
      <c r="Q266" s="195"/>
      <c r="R266" s="195"/>
      <c r="S266" s="195"/>
      <c r="T266" s="195"/>
      <c r="U266" s="177"/>
      <c r="V266" s="199"/>
    </row>
    <row r="267" spans="1:22" ht="21">
      <c r="A267" s="195"/>
      <c r="N267" s="195"/>
      <c r="O267" s="195"/>
      <c r="P267" s="195"/>
      <c r="Q267" s="195"/>
      <c r="R267" s="195"/>
      <c r="S267" s="195"/>
      <c r="T267" s="195"/>
      <c r="U267" s="177"/>
      <c r="V267" s="199"/>
    </row>
    <row r="268" spans="1:22" ht="21">
      <c r="A268" s="195"/>
      <c r="N268" s="195"/>
      <c r="O268" s="195"/>
      <c r="P268" s="195"/>
      <c r="Q268" s="195"/>
      <c r="R268" s="195"/>
      <c r="S268" s="195"/>
      <c r="T268" s="195"/>
      <c r="U268" s="177"/>
      <c r="V268" s="199"/>
    </row>
    <row r="269" spans="1:22" ht="21">
      <c r="A269" s="195"/>
      <c r="N269" s="195"/>
      <c r="O269" s="195"/>
      <c r="P269" s="195"/>
      <c r="Q269" s="195"/>
      <c r="R269" s="195"/>
      <c r="S269" s="195"/>
      <c r="T269" s="195"/>
      <c r="U269" s="177"/>
      <c r="V269" s="199"/>
    </row>
    <row r="270" spans="1:22" ht="21">
      <c r="A270" s="195"/>
      <c r="N270" s="195"/>
      <c r="O270" s="195"/>
      <c r="P270" s="195"/>
      <c r="Q270" s="195"/>
      <c r="R270" s="195"/>
      <c r="S270" s="195"/>
      <c r="T270" s="195"/>
      <c r="U270" s="177"/>
      <c r="V270" s="199"/>
    </row>
    <row r="271" spans="1:22" ht="21">
      <c r="A271" s="195"/>
      <c r="N271" s="195"/>
      <c r="O271" s="195"/>
      <c r="P271" s="195"/>
      <c r="Q271" s="195"/>
      <c r="R271" s="195"/>
      <c r="S271" s="195"/>
      <c r="T271" s="195"/>
      <c r="U271" s="177"/>
      <c r="V271" s="199"/>
    </row>
    <row r="272" spans="1:22" ht="21">
      <c r="A272" s="195"/>
      <c r="N272" s="195"/>
      <c r="O272" s="195"/>
      <c r="P272" s="195"/>
      <c r="Q272" s="195"/>
      <c r="R272" s="195"/>
      <c r="S272" s="195"/>
      <c r="T272" s="195"/>
      <c r="U272" s="177"/>
      <c r="V272" s="199"/>
    </row>
    <row r="273" spans="1:22" ht="21">
      <c r="A273" s="195"/>
      <c r="N273" s="195"/>
      <c r="O273" s="195"/>
      <c r="P273" s="195"/>
      <c r="Q273" s="195"/>
      <c r="R273" s="195"/>
      <c r="S273" s="195"/>
      <c r="T273" s="195"/>
      <c r="U273" s="177"/>
      <c r="V273" s="199"/>
    </row>
    <row r="274" spans="1:22" ht="21">
      <c r="A274" s="195"/>
      <c r="N274" s="195"/>
      <c r="O274" s="195"/>
      <c r="P274" s="195"/>
      <c r="Q274" s="195"/>
      <c r="R274" s="195"/>
      <c r="S274" s="195"/>
      <c r="T274" s="195"/>
      <c r="U274" s="177"/>
      <c r="V274" s="199"/>
    </row>
    <row r="275" spans="1:22" ht="21">
      <c r="A275" s="195"/>
      <c r="N275" s="195"/>
      <c r="O275" s="195"/>
      <c r="P275" s="195"/>
      <c r="Q275" s="195"/>
      <c r="R275" s="195"/>
      <c r="S275" s="195"/>
      <c r="T275" s="195"/>
      <c r="U275" s="177"/>
      <c r="V275" s="199"/>
    </row>
    <row r="276" spans="1:22" ht="21">
      <c r="A276" s="195"/>
      <c r="N276" s="195"/>
      <c r="O276" s="195"/>
      <c r="P276" s="195"/>
      <c r="Q276" s="195"/>
      <c r="R276" s="195"/>
      <c r="S276" s="195"/>
      <c r="T276" s="195"/>
      <c r="U276" s="223"/>
      <c r="V276" s="199"/>
    </row>
    <row r="277" spans="1:22" ht="21">
      <c r="A277" s="195"/>
      <c r="N277" s="195"/>
      <c r="O277" s="195"/>
      <c r="P277" s="195"/>
      <c r="Q277" s="195"/>
      <c r="R277" s="195"/>
      <c r="S277" s="195"/>
      <c r="T277" s="195"/>
      <c r="U277" s="177"/>
      <c r="V277" s="199"/>
    </row>
    <row r="278" spans="1:22" ht="21">
      <c r="A278" s="195"/>
      <c r="N278" s="195"/>
      <c r="O278" s="195"/>
      <c r="P278" s="195"/>
      <c r="Q278" s="195"/>
      <c r="R278" s="195"/>
      <c r="S278" s="195"/>
      <c r="T278" s="195"/>
      <c r="U278" s="177"/>
      <c r="V278" s="199"/>
    </row>
    <row r="279" spans="1:22" ht="21">
      <c r="A279" s="195"/>
      <c r="N279" s="195"/>
      <c r="O279" s="195"/>
      <c r="P279" s="195"/>
      <c r="Q279" s="195"/>
      <c r="R279" s="195"/>
      <c r="S279" s="195"/>
      <c r="T279" s="195"/>
      <c r="U279" s="177"/>
      <c r="V279" s="199"/>
    </row>
    <row r="280" spans="1:22" ht="21">
      <c r="A280" s="195"/>
      <c r="N280" s="195"/>
      <c r="O280" s="195"/>
      <c r="P280" s="195"/>
      <c r="Q280" s="195"/>
      <c r="R280" s="195"/>
      <c r="S280" s="195"/>
      <c r="T280" s="195"/>
      <c r="U280" s="177"/>
      <c r="V280" s="199"/>
    </row>
    <row r="281" spans="1:22" ht="21">
      <c r="A281" s="195"/>
      <c r="N281" s="195"/>
      <c r="O281" s="195"/>
      <c r="P281" s="195"/>
      <c r="Q281" s="195"/>
      <c r="R281" s="195"/>
      <c r="S281" s="195"/>
      <c r="T281" s="195"/>
      <c r="U281" s="177"/>
      <c r="V281" s="199"/>
    </row>
    <row r="282" spans="1:22" ht="21">
      <c r="A282" s="195"/>
      <c r="N282" s="195"/>
      <c r="O282" s="195"/>
      <c r="P282" s="195"/>
      <c r="Q282" s="195"/>
      <c r="R282" s="195"/>
      <c r="S282" s="195"/>
      <c r="T282" s="195"/>
      <c r="U282" s="177"/>
      <c r="V282" s="199"/>
    </row>
    <row r="283" spans="1:22" ht="21">
      <c r="A283" s="195"/>
      <c r="N283" s="195"/>
      <c r="O283" s="195"/>
      <c r="P283" s="195"/>
      <c r="Q283" s="195"/>
      <c r="R283" s="195"/>
      <c r="S283" s="195"/>
      <c r="T283" s="195"/>
      <c r="U283" s="224"/>
      <c r="V283" s="199"/>
    </row>
    <row r="284" spans="1:22" ht="21">
      <c r="A284" s="195"/>
      <c r="N284" s="195"/>
      <c r="O284" s="195"/>
      <c r="P284" s="195"/>
      <c r="Q284" s="195"/>
      <c r="R284" s="195"/>
      <c r="S284" s="195"/>
      <c r="T284" s="195"/>
      <c r="U284" s="177"/>
      <c r="V284" s="199"/>
    </row>
    <row r="285" spans="1:22" ht="21">
      <c r="A285" s="195"/>
      <c r="N285" s="195"/>
      <c r="O285" s="195"/>
      <c r="P285" s="195"/>
      <c r="Q285" s="195"/>
      <c r="R285" s="195"/>
      <c r="S285" s="195"/>
      <c r="T285" s="195"/>
      <c r="U285" s="177"/>
      <c r="V285" s="199"/>
    </row>
    <row r="286" spans="1:22" ht="21">
      <c r="A286" s="195"/>
      <c r="N286" s="195"/>
      <c r="O286" s="195"/>
      <c r="P286" s="195"/>
      <c r="Q286" s="195"/>
      <c r="R286" s="195"/>
      <c r="S286" s="195"/>
      <c r="T286" s="195"/>
      <c r="U286" s="177"/>
      <c r="V286" s="199"/>
    </row>
    <row r="287" spans="1:22" ht="21">
      <c r="A287" s="195"/>
      <c r="N287" s="195"/>
      <c r="O287" s="195"/>
      <c r="P287" s="195"/>
      <c r="Q287" s="195"/>
      <c r="R287" s="195"/>
      <c r="S287" s="195"/>
      <c r="T287" s="195"/>
      <c r="U287" s="177"/>
      <c r="V287" s="199"/>
    </row>
    <row r="288" spans="1:22" ht="21">
      <c r="A288" s="195"/>
      <c r="N288" s="195"/>
      <c r="O288" s="195"/>
      <c r="P288" s="195"/>
      <c r="Q288" s="195"/>
      <c r="R288" s="195"/>
      <c r="S288" s="195"/>
      <c r="T288" s="195"/>
      <c r="U288" s="177"/>
      <c r="V288" s="199"/>
    </row>
    <row r="289" spans="1:22" ht="21">
      <c r="A289" s="195"/>
      <c r="N289" s="195"/>
      <c r="O289" s="195"/>
      <c r="P289" s="195"/>
      <c r="Q289" s="195"/>
      <c r="R289" s="195"/>
      <c r="S289" s="195"/>
      <c r="T289" s="195"/>
      <c r="U289" s="177"/>
      <c r="V289" s="199"/>
    </row>
    <row r="290" spans="1:22" ht="21">
      <c r="A290" s="195"/>
      <c r="N290" s="195"/>
      <c r="O290" s="195"/>
      <c r="P290" s="195"/>
      <c r="Q290" s="195"/>
      <c r="R290" s="195"/>
      <c r="S290" s="195"/>
      <c r="T290" s="195"/>
      <c r="U290" s="177"/>
      <c r="V290" s="199"/>
    </row>
    <row r="291" spans="1:22" ht="21">
      <c r="A291" s="195"/>
      <c r="N291" s="195"/>
      <c r="O291" s="195"/>
      <c r="P291" s="195"/>
      <c r="Q291" s="195"/>
      <c r="R291" s="195"/>
      <c r="S291" s="195"/>
      <c r="T291" s="195"/>
      <c r="U291" s="177"/>
      <c r="V291" s="199"/>
    </row>
    <row r="292" spans="1:22" ht="21">
      <c r="A292" s="195"/>
      <c r="N292" s="195"/>
      <c r="O292" s="195"/>
      <c r="P292" s="195"/>
      <c r="Q292" s="195"/>
      <c r="R292" s="195"/>
      <c r="S292" s="195"/>
      <c r="T292" s="195"/>
      <c r="U292" s="218"/>
      <c r="V292" s="199"/>
    </row>
    <row r="293" spans="1:22" ht="21">
      <c r="A293" s="195"/>
      <c r="N293" s="195"/>
      <c r="O293" s="195"/>
      <c r="P293" s="195"/>
      <c r="Q293" s="195"/>
      <c r="R293" s="195"/>
      <c r="S293" s="195"/>
      <c r="T293" s="195"/>
      <c r="U293" s="224"/>
      <c r="V293" s="199"/>
    </row>
    <row r="294" spans="1:22" ht="21">
      <c r="A294" s="195"/>
      <c r="N294" s="195"/>
      <c r="O294" s="195"/>
      <c r="P294" s="195"/>
      <c r="Q294" s="195"/>
      <c r="R294" s="195"/>
      <c r="S294" s="195"/>
      <c r="T294" s="195"/>
      <c r="U294" s="224"/>
      <c r="V294" s="199"/>
    </row>
    <row r="295" spans="1:22" ht="21">
      <c r="A295" s="195"/>
      <c r="N295" s="195"/>
      <c r="O295" s="195"/>
      <c r="P295" s="195"/>
      <c r="Q295" s="195"/>
      <c r="R295" s="195"/>
      <c r="S295" s="195"/>
      <c r="T295" s="195"/>
      <c r="U295" s="177"/>
      <c r="V295" s="199"/>
    </row>
    <row r="296" spans="1:22" ht="21">
      <c r="A296" s="195"/>
      <c r="N296" s="195"/>
      <c r="O296" s="195"/>
      <c r="P296" s="195"/>
      <c r="Q296" s="195"/>
      <c r="R296" s="195"/>
      <c r="S296" s="195"/>
      <c r="T296" s="195"/>
      <c r="U296" s="223"/>
      <c r="V296" s="199"/>
    </row>
    <row r="297" spans="1:22" ht="21">
      <c r="A297" s="195"/>
      <c r="N297" s="195"/>
      <c r="O297" s="195"/>
      <c r="P297" s="195"/>
      <c r="Q297" s="195"/>
      <c r="R297" s="195"/>
      <c r="S297" s="195"/>
      <c r="T297" s="195"/>
      <c r="U297" s="177"/>
      <c r="V297" s="199"/>
    </row>
    <row r="298" spans="1:22" ht="21">
      <c r="A298" s="195"/>
      <c r="N298" s="195"/>
      <c r="O298" s="195"/>
      <c r="P298" s="195"/>
      <c r="Q298" s="195"/>
      <c r="R298" s="195"/>
      <c r="S298" s="195"/>
      <c r="T298" s="195"/>
      <c r="U298" s="177"/>
      <c r="V298" s="199"/>
    </row>
    <row r="299" spans="1:22" ht="21">
      <c r="A299" s="195"/>
      <c r="N299" s="195"/>
      <c r="O299" s="195"/>
      <c r="P299" s="195"/>
      <c r="Q299" s="195"/>
      <c r="R299" s="195"/>
      <c r="S299" s="195"/>
      <c r="T299" s="195"/>
      <c r="U299" s="177"/>
      <c r="V299" s="199"/>
    </row>
    <row r="300" spans="1:22" ht="21">
      <c r="A300" s="195"/>
      <c r="N300" s="195"/>
      <c r="O300" s="195"/>
      <c r="P300" s="195"/>
      <c r="Q300" s="195"/>
      <c r="R300" s="195"/>
      <c r="S300" s="195"/>
      <c r="T300" s="195"/>
      <c r="U300" s="177"/>
      <c r="V300" s="199"/>
    </row>
    <row r="301" spans="1:22" ht="21">
      <c r="A301" s="195"/>
      <c r="N301" s="195"/>
      <c r="O301" s="195"/>
      <c r="P301" s="195"/>
      <c r="Q301" s="195"/>
      <c r="R301" s="195"/>
      <c r="S301" s="195"/>
      <c r="T301" s="195"/>
      <c r="U301" s="177"/>
      <c r="V301" s="199"/>
    </row>
    <row r="302" spans="1:22" ht="21">
      <c r="A302" s="195"/>
      <c r="N302" s="195"/>
      <c r="O302" s="195"/>
      <c r="P302" s="195"/>
      <c r="Q302" s="195"/>
      <c r="R302" s="195"/>
      <c r="S302" s="195"/>
      <c r="T302" s="195"/>
      <c r="U302" s="177"/>
      <c r="V302" s="199"/>
    </row>
    <row r="303" spans="1:22" ht="21">
      <c r="A303" s="195"/>
      <c r="N303" s="195"/>
      <c r="O303" s="195"/>
      <c r="P303" s="195"/>
      <c r="Q303" s="195"/>
      <c r="R303" s="195"/>
      <c r="S303" s="195"/>
      <c r="T303" s="195"/>
      <c r="U303" s="177"/>
      <c r="V303" s="199"/>
    </row>
    <row r="304" spans="1:22" ht="21">
      <c r="A304" s="195"/>
      <c r="N304" s="195"/>
      <c r="O304" s="195"/>
      <c r="P304" s="195"/>
      <c r="Q304" s="195"/>
      <c r="R304" s="195"/>
      <c r="S304" s="195"/>
      <c r="T304" s="195"/>
      <c r="U304" s="177"/>
      <c r="V304" s="199"/>
    </row>
    <row r="305" spans="1:22" ht="21">
      <c r="A305" s="195"/>
      <c r="N305" s="195"/>
      <c r="O305" s="195"/>
      <c r="P305" s="195"/>
      <c r="Q305" s="195"/>
      <c r="R305" s="195"/>
      <c r="S305" s="195"/>
      <c r="T305" s="195"/>
      <c r="U305" s="177"/>
      <c r="V305" s="199"/>
    </row>
    <row r="306" spans="1:22" ht="21">
      <c r="A306" s="195"/>
      <c r="N306" s="195"/>
      <c r="O306" s="195"/>
      <c r="P306" s="195"/>
      <c r="Q306" s="195"/>
      <c r="R306" s="195"/>
      <c r="S306" s="195"/>
      <c r="T306" s="195"/>
      <c r="U306" s="177"/>
      <c r="V306" s="199"/>
    </row>
    <row r="307" spans="1:22" ht="21">
      <c r="A307" s="195"/>
      <c r="N307" s="195"/>
      <c r="O307" s="195"/>
      <c r="P307" s="195"/>
      <c r="Q307" s="195"/>
      <c r="R307" s="195"/>
      <c r="S307" s="195"/>
      <c r="T307" s="195"/>
      <c r="U307" s="223"/>
      <c r="V307" s="199"/>
    </row>
    <row r="308" spans="1:22" ht="21">
      <c r="A308" s="195"/>
      <c r="N308" s="195"/>
      <c r="O308" s="195"/>
      <c r="P308" s="195"/>
      <c r="Q308" s="195"/>
      <c r="R308" s="195"/>
      <c r="S308" s="195"/>
      <c r="T308" s="195"/>
      <c r="U308" s="177"/>
      <c r="V308" s="199"/>
    </row>
    <row r="309" spans="1:22" ht="21">
      <c r="A309" s="195"/>
      <c r="N309" s="195"/>
      <c r="O309" s="195"/>
      <c r="P309" s="195"/>
      <c r="Q309" s="195"/>
      <c r="R309" s="195"/>
      <c r="S309" s="195"/>
      <c r="T309" s="195"/>
      <c r="U309" s="177"/>
      <c r="V309" s="199"/>
    </row>
    <row r="310" spans="1:22" ht="21">
      <c r="A310" s="195"/>
      <c r="N310" s="195"/>
      <c r="O310" s="195"/>
      <c r="P310" s="195"/>
      <c r="Q310" s="195"/>
      <c r="R310" s="195"/>
      <c r="S310" s="195"/>
      <c r="T310" s="195"/>
      <c r="U310" s="177"/>
      <c r="V310" s="199"/>
    </row>
    <row r="311" spans="1:22" ht="21">
      <c r="A311" s="195"/>
      <c r="N311" s="195"/>
      <c r="O311" s="195"/>
      <c r="P311" s="195"/>
      <c r="Q311" s="195"/>
      <c r="R311" s="195"/>
      <c r="S311" s="195"/>
      <c r="T311" s="195"/>
      <c r="U311" s="223"/>
      <c r="V311" s="199"/>
    </row>
    <row r="312" spans="1:22" ht="21">
      <c r="A312" s="195"/>
      <c r="N312" s="195"/>
      <c r="O312" s="195"/>
      <c r="P312" s="195"/>
      <c r="Q312" s="195"/>
      <c r="R312" s="195"/>
      <c r="S312" s="195"/>
      <c r="T312" s="195"/>
      <c r="U312" s="177"/>
      <c r="V312" s="199"/>
    </row>
    <row r="313" spans="1:22" ht="21">
      <c r="A313" s="195"/>
      <c r="N313" s="195"/>
      <c r="O313" s="195"/>
      <c r="P313" s="195"/>
      <c r="Q313" s="195"/>
      <c r="R313" s="195"/>
      <c r="S313" s="195"/>
      <c r="T313" s="195"/>
      <c r="U313" s="177"/>
      <c r="V313" s="199"/>
    </row>
    <row r="314" spans="1:22" ht="21">
      <c r="A314" s="195"/>
      <c r="N314" s="195"/>
      <c r="O314" s="195"/>
      <c r="P314" s="195"/>
      <c r="Q314" s="195"/>
      <c r="R314" s="195"/>
      <c r="S314" s="195"/>
      <c r="T314" s="195"/>
      <c r="U314" s="177"/>
      <c r="V314" s="199"/>
    </row>
    <row r="315" spans="1:22" ht="21">
      <c r="A315" s="195"/>
      <c r="N315" s="195"/>
      <c r="O315" s="195"/>
      <c r="P315" s="195"/>
      <c r="Q315" s="195"/>
      <c r="R315" s="195"/>
      <c r="S315" s="195"/>
      <c r="T315" s="195"/>
      <c r="U315" s="177"/>
      <c r="V315" s="199"/>
    </row>
    <row r="316" spans="1:22" ht="21">
      <c r="A316" s="195"/>
      <c r="N316" s="195"/>
      <c r="O316" s="195"/>
      <c r="P316" s="195"/>
      <c r="Q316" s="195"/>
      <c r="R316" s="195"/>
      <c r="S316" s="195"/>
      <c r="T316" s="195"/>
      <c r="U316" s="177"/>
      <c r="V316" s="199"/>
    </row>
    <row r="317" spans="1:22" ht="21">
      <c r="A317" s="195"/>
      <c r="N317" s="195"/>
      <c r="O317" s="195"/>
      <c r="P317" s="195"/>
      <c r="Q317" s="195"/>
      <c r="R317" s="195"/>
      <c r="S317" s="195"/>
      <c r="T317" s="195"/>
      <c r="U317" s="177"/>
      <c r="V317" s="199"/>
    </row>
    <row r="318" spans="1:22" ht="21">
      <c r="A318" s="195"/>
      <c r="N318" s="195"/>
      <c r="O318" s="195"/>
      <c r="P318" s="195"/>
      <c r="Q318" s="195"/>
      <c r="R318" s="195"/>
      <c r="S318" s="195"/>
      <c r="T318" s="195"/>
      <c r="U318" s="177"/>
      <c r="V318" s="199"/>
    </row>
    <row r="319" spans="1:22" ht="21">
      <c r="A319" s="195"/>
      <c r="N319" s="195"/>
      <c r="O319" s="195"/>
      <c r="P319" s="195"/>
      <c r="Q319" s="195"/>
      <c r="R319" s="195"/>
      <c r="S319" s="195"/>
      <c r="T319" s="195"/>
      <c r="U319" s="177"/>
      <c r="V319" s="199"/>
    </row>
    <row r="320" spans="1:22" ht="21">
      <c r="A320" s="195"/>
      <c r="N320" s="195"/>
      <c r="O320" s="195"/>
      <c r="P320" s="195"/>
      <c r="Q320" s="195"/>
      <c r="R320" s="195"/>
      <c r="S320" s="195"/>
      <c r="T320" s="195"/>
      <c r="U320" s="177"/>
      <c r="V320" s="199"/>
    </row>
    <row r="321" spans="1:22" ht="21">
      <c r="A321" s="195"/>
      <c r="N321" s="195"/>
      <c r="O321" s="195"/>
      <c r="P321" s="195"/>
      <c r="Q321" s="195"/>
      <c r="R321" s="195"/>
      <c r="S321" s="195"/>
      <c r="T321" s="195"/>
      <c r="U321" s="177"/>
      <c r="V321" s="199"/>
    </row>
    <row r="322" spans="1:22" ht="21">
      <c r="A322" s="195"/>
      <c r="N322" s="195"/>
      <c r="O322" s="195"/>
      <c r="P322" s="195"/>
      <c r="Q322" s="195"/>
      <c r="R322" s="195"/>
      <c r="S322" s="195"/>
      <c r="T322" s="195"/>
      <c r="U322" s="177"/>
      <c r="V322" s="199"/>
    </row>
    <row r="323" spans="1:22" ht="21">
      <c r="A323" s="195"/>
      <c r="N323" s="195"/>
      <c r="O323" s="195"/>
      <c r="P323" s="195"/>
      <c r="Q323" s="195"/>
      <c r="R323" s="195"/>
      <c r="S323" s="195"/>
      <c r="T323" s="195"/>
      <c r="U323" s="177"/>
      <c r="V323" s="199"/>
    </row>
    <row r="324" spans="1:22" ht="21">
      <c r="A324" s="195"/>
      <c r="N324" s="195"/>
      <c r="O324" s="195"/>
      <c r="P324" s="195"/>
      <c r="Q324" s="195"/>
      <c r="R324" s="195"/>
      <c r="S324" s="195"/>
      <c r="T324" s="195"/>
      <c r="U324" s="177"/>
      <c r="V324" s="199"/>
    </row>
    <row r="325" spans="1:22" ht="21">
      <c r="A325" s="195"/>
      <c r="N325" s="195"/>
      <c r="O325" s="195"/>
      <c r="P325" s="195"/>
      <c r="Q325" s="195"/>
      <c r="R325" s="195"/>
      <c r="S325" s="195"/>
      <c r="T325" s="195"/>
      <c r="U325" s="177"/>
      <c r="V325" s="199"/>
    </row>
    <row r="326" spans="1:22" ht="21">
      <c r="A326" s="195"/>
      <c r="N326" s="195"/>
      <c r="O326" s="195"/>
      <c r="P326" s="195"/>
      <c r="Q326" s="195"/>
      <c r="R326" s="195"/>
      <c r="S326" s="195"/>
      <c r="T326" s="195"/>
      <c r="U326" s="177"/>
      <c r="V326" s="199"/>
    </row>
    <row r="327" spans="1:22" ht="21">
      <c r="A327" s="195"/>
      <c r="N327" s="195"/>
      <c r="O327" s="195"/>
      <c r="P327" s="195"/>
      <c r="Q327" s="195"/>
      <c r="R327" s="195"/>
      <c r="S327" s="195"/>
      <c r="T327" s="195"/>
      <c r="U327" s="177"/>
      <c r="V327" s="199"/>
    </row>
    <row r="328" spans="1:22" ht="21">
      <c r="A328" s="195"/>
      <c r="N328" s="195"/>
      <c r="O328" s="195"/>
      <c r="P328" s="195"/>
      <c r="Q328" s="195"/>
      <c r="R328" s="195"/>
      <c r="S328" s="195"/>
      <c r="T328" s="195"/>
      <c r="U328" s="177"/>
      <c r="V328" s="199"/>
    </row>
    <row r="329" spans="1:22" ht="21">
      <c r="A329" s="195"/>
      <c r="N329" s="195"/>
      <c r="O329" s="195"/>
      <c r="P329" s="195"/>
      <c r="Q329" s="195"/>
      <c r="R329" s="195"/>
      <c r="S329" s="195"/>
      <c r="T329" s="195"/>
      <c r="U329" s="177"/>
      <c r="V329" s="199"/>
    </row>
    <row r="330" spans="1:22" ht="21">
      <c r="A330" s="195"/>
      <c r="N330" s="195"/>
      <c r="O330" s="195"/>
      <c r="P330" s="195"/>
      <c r="Q330" s="195"/>
      <c r="R330" s="195"/>
      <c r="S330" s="195"/>
      <c r="T330" s="195"/>
      <c r="U330" s="177"/>
      <c r="V330" s="199"/>
    </row>
    <row r="331" spans="1:22" ht="21">
      <c r="A331" s="195"/>
      <c r="N331" s="195"/>
      <c r="O331" s="195"/>
      <c r="P331" s="195"/>
      <c r="Q331" s="195"/>
      <c r="R331" s="195"/>
      <c r="S331" s="195"/>
      <c r="T331" s="195"/>
      <c r="U331" s="177"/>
      <c r="V331" s="199"/>
    </row>
    <row r="332" spans="1:22" ht="21">
      <c r="A332" s="195"/>
      <c r="N332" s="195"/>
      <c r="O332" s="195"/>
      <c r="P332" s="195"/>
      <c r="Q332" s="195"/>
      <c r="R332" s="195"/>
      <c r="S332" s="195"/>
      <c r="T332" s="195"/>
      <c r="U332" s="177"/>
      <c r="V332" s="199"/>
    </row>
    <row r="333" spans="1:22" ht="21">
      <c r="A333" s="195"/>
      <c r="N333" s="195"/>
      <c r="O333" s="195"/>
      <c r="P333" s="195"/>
      <c r="Q333" s="195"/>
      <c r="R333" s="195"/>
      <c r="S333" s="195"/>
      <c r="T333" s="195"/>
      <c r="U333" s="177"/>
      <c r="V333" s="199"/>
    </row>
    <row r="334" spans="1:22" ht="21">
      <c r="A334" s="195"/>
      <c r="N334" s="195"/>
      <c r="O334" s="195"/>
      <c r="P334" s="195"/>
      <c r="Q334" s="195"/>
      <c r="R334" s="195"/>
      <c r="S334" s="195"/>
      <c r="T334" s="195"/>
      <c r="U334" s="177"/>
      <c r="V334" s="199"/>
    </row>
    <row r="335" spans="1:22" ht="21">
      <c r="A335" s="195"/>
      <c r="N335" s="195"/>
      <c r="O335" s="195"/>
      <c r="P335" s="195"/>
      <c r="Q335" s="195"/>
      <c r="R335" s="195"/>
      <c r="S335" s="195"/>
      <c r="T335" s="195"/>
      <c r="U335" s="177"/>
      <c r="V335" s="199"/>
    </row>
    <row r="336" spans="1:22" ht="21">
      <c r="A336" s="195"/>
      <c r="N336" s="195"/>
      <c r="O336" s="195"/>
      <c r="P336" s="195"/>
      <c r="Q336" s="195"/>
      <c r="R336" s="195"/>
      <c r="S336" s="195"/>
      <c r="T336" s="195"/>
      <c r="U336" s="177"/>
      <c r="V336" s="199"/>
    </row>
    <row r="337" spans="1:22" ht="21">
      <c r="A337" s="195"/>
      <c r="N337" s="195"/>
      <c r="O337" s="195"/>
      <c r="P337" s="195"/>
      <c r="Q337" s="195"/>
      <c r="R337" s="195"/>
      <c r="S337" s="195"/>
      <c r="T337" s="195"/>
      <c r="U337" s="177"/>
      <c r="V337" s="199"/>
    </row>
    <row r="338" spans="1:22" ht="21">
      <c r="A338" s="195"/>
      <c r="N338" s="195"/>
      <c r="O338" s="195"/>
      <c r="P338" s="195"/>
      <c r="Q338" s="195"/>
      <c r="R338" s="195"/>
      <c r="S338" s="195"/>
      <c r="T338" s="195"/>
      <c r="U338" s="177"/>
      <c r="V338" s="199"/>
    </row>
    <row r="339" spans="1:22" ht="21">
      <c r="A339" s="195"/>
      <c r="N339" s="195"/>
      <c r="O339" s="195"/>
      <c r="P339" s="195"/>
      <c r="Q339" s="195"/>
      <c r="R339" s="195"/>
      <c r="S339" s="195"/>
      <c r="T339" s="195"/>
      <c r="U339" s="177"/>
      <c r="V339" s="178"/>
    </row>
    <row r="340" spans="1:22" ht="21">
      <c r="A340" s="195"/>
      <c r="N340" s="195"/>
      <c r="O340" s="195"/>
      <c r="P340" s="195"/>
      <c r="Q340" s="195"/>
      <c r="R340" s="195"/>
      <c r="S340" s="195"/>
      <c r="T340" s="195"/>
      <c r="U340" s="177"/>
      <c r="V340" s="178"/>
    </row>
    <row r="341" spans="1:22" ht="21">
      <c r="A341" s="195"/>
      <c r="N341" s="195"/>
      <c r="O341" s="195"/>
      <c r="P341" s="195"/>
      <c r="Q341" s="195"/>
      <c r="R341" s="195"/>
      <c r="S341" s="195"/>
      <c r="T341" s="195"/>
      <c r="U341" s="177"/>
      <c r="V341" s="178"/>
    </row>
    <row r="342" spans="1:22" ht="21">
      <c r="A342" s="195"/>
      <c r="N342" s="195"/>
      <c r="O342" s="195"/>
      <c r="P342" s="195"/>
      <c r="Q342" s="195"/>
      <c r="R342" s="195"/>
      <c r="S342" s="195"/>
      <c r="T342" s="195"/>
      <c r="U342" s="177"/>
      <c r="V342" s="178"/>
    </row>
    <row r="343" spans="1:22" ht="21">
      <c r="A343" s="195"/>
      <c r="N343" s="195"/>
      <c r="O343" s="195"/>
      <c r="P343" s="195"/>
      <c r="Q343" s="195"/>
      <c r="R343" s="195"/>
      <c r="S343" s="195"/>
      <c r="T343" s="195"/>
      <c r="U343" s="177"/>
      <c r="V343" s="178"/>
    </row>
    <row r="344" spans="1:22" ht="21">
      <c r="A344" s="195"/>
      <c r="N344" s="195"/>
      <c r="O344" s="195"/>
      <c r="P344" s="195"/>
      <c r="Q344" s="195"/>
      <c r="R344" s="195"/>
      <c r="S344" s="195"/>
      <c r="T344" s="195"/>
      <c r="U344" s="177"/>
      <c r="V344" s="178"/>
    </row>
    <row r="345" spans="1:22" ht="21">
      <c r="A345" s="195"/>
      <c r="N345" s="195"/>
      <c r="O345" s="195"/>
      <c r="P345" s="195"/>
      <c r="Q345" s="195"/>
      <c r="R345" s="195"/>
      <c r="S345" s="195"/>
      <c r="T345" s="195"/>
      <c r="U345" s="177"/>
      <c r="V345" s="178"/>
    </row>
    <row r="346" spans="1:22" ht="21">
      <c r="A346" s="195"/>
      <c r="N346" s="195"/>
      <c r="O346" s="195"/>
      <c r="P346" s="195"/>
      <c r="Q346" s="195"/>
      <c r="R346" s="195"/>
      <c r="S346" s="195"/>
      <c r="T346" s="195"/>
      <c r="U346" s="177"/>
      <c r="V346" s="178"/>
    </row>
    <row r="347" spans="1:22" ht="21">
      <c r="A347" s="195"/>
      <c r="N347" s="195"/>
      <c r="O347" s="195"/>
      <c r="P347" s="195"/>
      <c r="Q347" s="195"/>
      <c r="R347" s="195"/>
      <c r="S347" s="195"/>
      <c r="T347" s="195"/>
      <c r="U347" s="177"/>
      <c r="V347" s="178"/>
    </row>
    <row r="348" spans="1:22" ht="21">
      <c r="A348" s="195"/>
      <c r="N348" s="195"/>
      <c r="O348" s="195"/>
      <c r="P348" s="195"/>
      <c r="Q348" s="195"/>
      <c r="R348" s="195"/>
      <c r="S348" s="195"/>
      <c r="T348" s="195"/>
      <c r="U348" s="177"/>
      <c r="V348" s="178"/>
    </row>
    <row r="349" spans="1:22" ht="21">
      <c r="A349" s="195"/>
      <c r="N349" s="195"/>
      <c r="O349" s="195"/>
      <c r="P349" s="195"/>
      <c r="Q349" s="195"/>
      <c r="R349" s="195"/>
      <c r="S349" s="195"/>
      <c r="T349" s="195"/>
      <c r="U349" s="177"/>
      <c r="V349" s="178"/>
    </row>
    <row r="350" spans="1:22" ht="21">
      <c r="A350" s="195"/>
      <c r="U350" s="177"/>
      <c r="V350" s="180"/>
    </row>
    <row r="351" spans="1:22" ht="21">
      <c r="A351" s="195"/>
      <c r="U351" s="177"/>
      <c r="V351" s="180"/>
    </row>
    <row r="352" spans="1:22" ht="21">
      <c r="A352" s="195"/>
      <c r="U352" s="177"/>
      <c r="V352" s="178"/>
    </row>
    <row r="353" spans="1:22" ht="21">
      <c r="A353" s="195"/>
      <c r="U353" s="177"/>
      <c r="V353" s="178"/>
    </row>
    <row r="354" spans="1:22" ht="21">
      <c r="A354" s="195"/>
      <c r="U354" s="177"/>
      <c r="V354" s="178"/>
    </row>
    <row r="355" spans="1:22" ht="21">
      <c r="A355" s="195"/>
      <c r="U355" s="177"/>
      <c r="V355" s="180"/>
    </row>
    <row r="356" spans="1:22" ht="21">
      <c r="A356" s="195"/>
      <c r="U356" s="177"/>
      <c r="V356" s="178"/>
    </row>
    <row r="357" spans="1:22" ht="21">
      <c r="A357" s="195"/>
      <c r="U357" s="177"/>
      <c r="V357" s="178"/>
    </row>
    <row r="358" spans="1:22" ht="21">
      <c r="A358" s="195"/>
      <c r="U358" s="177"/>
      <c r="V358" s="178"/>
    </row>
    <row r="359" spans="1:22" ht="21">
      <c r="A359" s="195"/>
      <c r="U359" s="177"/>
      <c r="V359" s="178"/>
    </row>
    <row r="360" ht="21">
      <c r="A360" s="195"/>
    </row>
    <row r="361" ht="21">
      <c r="A361" s="195"/>
    </row>
    <row r="362" ht="21">
      <c r="A362" s="195"/>
    </row>
    <row r="363" ht="21">
      <c r="A363" s="195"/>
    </row>
    <row r="364" ht="21">
      <c r="A364" s="195"/>
    </row>
    <row r="365" ht="21">
      <c r="A365" s="195"/>
    </row>
    <row r="366" ht="21">
      <c r="A366" s="195"/>
    </row>
    <row r="367" ht="21">
      <c r="A367" s="195"/>
    </row>
    <row r="368" ht="21">
      <c r="A368" s="195"/>
    </row>
    <row r="369" ht="21">
      <c r="A369" s="195"/>
    </row>
    <row r="370" ht="21">
      <c r="A370" s="195"/>
    </row>
    <row r="371" ht="21">
      <c r="A371" s="195"/>
    </row>
    <row r="372" ht="21">
      <c r="A372" s="195"/>
    </row>
    <row r="373" ht="21">
      <c r="A373" s="195"/>
    </row>
    <row r="374" ht="21">
      <c r="A374" s="195"/>
    </row>
    <row r="375" ht="21">
      <c r="A375" s="195"/>
    </row>
    <row r="376" ht="21">
      <c r="A376" s="195"/>
    </row>
    <row r="377" ht="21">
      <c r="A377" s="195"/>
    </row>
    <row r="378" ht="21">
      <c r="A378" s="195"/>
    </row>
    <row r="379" ht="21">
      <c r="A379" s="195"/>
    </row>
    <row r="380" ht="21">
      <c r="A380" s="195"/>
    </row>
    <row r="381" ht="21">
      <c r="A381" s="195"/>
    </row>
    <row r="382" ht="21">
      <c r="A382" s="195"/>
    </row>
    <row r="383" ht="21">
      <c r="A383" s="195"/>
    </row>
    <row r="384" ht="21">
      <c r="A384" s="195"/>
    </row>
    <row r="385" ht="21">
      <c r="A385" s="195"/>
    </row>
    <row r="386" ht="21">
      <c r="A386" s="195"/>
    </row>
    <row r="387" ht="21">
      <c r="A387" s="195"/>
    </row>
    <row r="388" ht="21">
      <c r="A388" s="195"/>
    </row>
    <row r="389" ht="21">
      <c r="A389" s="195"/>
    </row>
    <row r="390" ht="21">
      <c r="A390" s="195"/>
    </row>
    <row r="391" ht="21">
      <c r="A391" s="195"/>
    </row>
    <row r="392" ht="21">
      <c r="A392" s="195"/>
    </row>
    <row r="393" ht="21">
      <c r="A393" s="195"/>
    </row>
    <row r="394" ht="21">
      <c r="A394" s="195"/>
    </row>
    <row r="395" ht="21">
      <c r="A395" s="195"/>
    </row>
    <row r="396" ht="21">
      <c r="A396" s="195"/>
    </row>
    <row r="397" ht="21">
      <c r="A397" s="195"/>
    </row>
    <row r="398" ht="21">
      <c r="A398" s="195"/>
    </row>
    <row r="399" ht="21">
      <c r="A399" s="195"/>
    </row>
    <row r="400" ht="21">
      <c r="A400" s="195"/>
    </row>
    <row r="401" ht="21">
      <c r="A401" s="195"/>
    </row>
    <row r="402" ht="21">
      <c r="A402" s="195"/>
    </row>
    <row r="403" ht="21">
      <c r="A403" s="195"/>
    </row>
    <row r="404" ht="21">
      <c r="A404" s="195"/>
    </row>
    <row r="405" ht="21">
      <c r="A405" s="195"/>
    </row>
    <row r="406" ht="21">
      <c r="A406" s="195"/>
    </row>
    <row r="407" ht="21">
      <c r="A407" s="195"/>
    </row>
    <row r="408" ht="21">
      <c r="A408" s="195"/>
    </row>
    <row r="409" ht="21">
      <c r="A409" s="195"/>
    </row>
    <row r="410" ht="21">
      <c r="A410" s="195"/>
    </row>
    <row r="411" ht="21">
      <c r="A411" s="195"/>
    </row>
    <row r="412" ht="21">
      <c r="A412" s="195"/>
    </row>
    <row r="413" ht="21">
      <c r="A413" s="195"/>
    </row>
    <row r="414" ht="21">
      <c r="A414" s="195"/>
    </row>
    <row r="415" ht="21">
      <c r="A415" s="195"/>
    </row>
    <row r="416" ht="21">
      <c r="A416" s="195"/>
    </row>
    <row r="417" ht="21">
      <c r="A417" s="195"/>
    </row>
    <row r="418" ht="21">
      <c r="A418" s="195"/>
    </row>
    <row r="419" ht="21">
      <c r="A419" s="195"/>
    </row>
    <row r="420" ht="21">
      <c r="A420" s="195"/>
    </row>
    <row r="421" ht="21">
      <c r="A421" s="195"/>
    </row>
    <row r="422" ht="21">
      <c r="A422" s="195"/>
    </row>
    <row r="423" ht="21">
      <c r="A423" s="195"/>
    </row>
    <row r="424" ht="21">
      <c r="A424" s="195"/>
    </row>
    <row r="425" ht="21">
      <c r="A425" s="195"/>
    </row>
    <row r="426" ht="21">
      <c r="A426" s="195"/>
    </row>
    <row r="427" ht="21">
      <c r="A427" s="195"/>
    </row>
    <row r="428" ht="21">
      <c r="A428" s="195"/>
    </row>
    <row r="429" ht="21">
      <c r="A429" s="195"/>
    </row>
    <row r="430" ht="21">
      <c r="A430" s="195"/>
    </row>
    <row r="431" ht="21">
      <c r="A431" s="195"/>
    </row>
    <row r="432" ht="21">
      <c r="A432" s="195"/>
    </row>
    <row r="433" ht="21">
      <c r="A433" s="195"/>
    </row>
    <row r="434" ht="21">
      <c r="A434" s="195"/>
    </row>
    <row r="435" ht="21">
      <c r="A435" s="195"/>
    </row>
    <row r="436" ht="21">
      <c r="A436" s="195"/>
    </row>
    <row r="437" ht="21">
      <c r="A437" s="195"/>
    </row>
    <row r="438" ht="21">
      <c r="A438" s="195"/>
    </row>
    <row r="439" ht="21">
      <c r="A439" s="195"/>
    </row>
    <row r="440" ht="21">
      <c r="A440" s="195"/>
    </row>
    <row r="441" ht="21">
      <c r="A441" s="195"/>
    </row>
    <row r="442" ht="21">
      <c r="A442" s="195"/>
    </row>
    <row r="443" ht="21">
      <c r="A443" s="195"/>
    </row>
    <row r="444" ht="21">
      <c r="A444" s="195"/>
    </row>
    <row r="445" ht="21">
      <c r="A445" s="195"/>
    </row>
    <row r="446" ht="21">
      <c r="A446" s="195"/>
    </row>
    <row r="447" ht="21">
      <c r="A447" s="195"/>
    </row>
    <row r="448" ht="21">
      <c r="A448" s="195"/>
    </row>
    <row r="449" ht="21">
      <c r="A449" s="195"/>
    </row>
    <row r="450" ht="21">
      <c r="A450" s="195"/>
    </row>
    <row r="451" ht="21">
      <c r="A451" s="195"/>
    </row>
    <row r="452" ht="21">
      <c r="A452" s="195"/>
    </row>
    <row r="453" ht="21">
      <c r="A453" s="195"/>
    </row>
    <row r="454" ht="21">
      <c r="A454" s="195"/>
    </row>
    <row r="455" ht="21">
      <c r="A455" s="195"/>
    </row>
    <row r="456" ht="21">
      <c r="A456" s="195"/>
    </row>
    <row r="457" ht="21">
      <c r="A457" s="195"/>
    </row>
    <row r="458" ht="21">
      <c r="A458" s="195"/>
    </row>
    <row r="459" ht="21">
      <c r="A459" s="195"/>
    </row>
    <row r="460" ht="21">
      <c r="A460" s="195"/>
    </row>
    <row r="461" ht="21">
      <c r="A461" s="195"/>
    </row>
    <row r="462" ht="21">
      <c r="A462" s="195"/>
    </row>
    <row r="463" ht="21">
      <c r="A463" s="195"/>
    </row>
    <row r="464" ht="21">
      <c r="A464" s="195"/>
    </row>
    <row r="465" ht="21">
      <c r="A465" s="195"/>
    </row>
    <row r="466" ht="21">
      <c r="A466" s="195"/>
    </row>
    <row r="467" ht="21">
      <c r="A467" s="195"/>
    </row>
    <row r="468" ht="21">
      <c r="A468" s="195"/>
    </row>
    <row r="469" ht="21">
      <c r="A469" s="195"/>
    </row>
    <row r="470" ht="21">
      <c r="A470" s="195"/>
    </row>
    <row r="471" ht="21">
      <c r="A471" s="225"/>
    </row>
  </sheetData>
  <sheetProtection/>
  <mergeCells count="72">
    <mergeCell ref="U2:V2"/>
    <mergeCell ref="W2:W3"/>
    <mergeCell ref="A1:V1"/>
    <mergeCell ref="H2:I2"/>
    <mergeCell ref="J2:J3"/>
    <mergeCell ref="K2:K3"/>
    <mergeCell ref="L2:L3"/>
    <mergeCell ref="M2:T2"/>
    <mergeCell ref="A2:A3"/>
    <mergeCell ref="B2:B3"/>
    <mergeCell ref="C2:C3"/>
    <mergeCell ref="D2:D3"/>
    <mergeCell ref="E2:G2"/>
    <mergeCell ref="P38:U38"/>
    <mergeCell ref="A42:A43"/>
    <mergeCell ref="B42:B43"/>
    <mergeCell ref="C42:C43"/>
    <mergeCell ref="D42:D43"/>
    <mergeCell ref="E42:G42"/>
    <mergeCell ref="H42:I42"/>
    <mergeCell ref="J42:J43"/>
    <mergeCell ref="K42:K43"/>
    <mergeCell ref="L42:L43"/>
    <mergeCell ref="M42:T42"/>
    <mergeCell ref="U42:V42"/>
    <mergeCell ref="W42:W43"/>
    <mergeCell ref="P79:U79"/>
    <mergeCell ref="A83:A84"/>
    <mergeCell ref="B83:B84"/>
    <mergeCell ref="C83:C84"/>
    <mergeCell ref="D83:D84"/>
    <mergeCell ref="E83:G83"/>
    <mergeCell ref="H83:I83"/>
    <mergeCell ref="J83:J84"/>
    <mergeCell ref="K83:K84"/>
    <mergeCell ref="L83:L84"/>
    <mergeCell ref="M83:T83"/>
    <mergeCell ref="U83:V83"/>
    <mergeCell ref="W83:W84"/>
    <mergeCell ref="P121:U121"/>
    <mergeCell ref="A125:A126"/>
    <mergeCell ref="B125:B126"/>
    <mergeCell ref="C125:C126"/>
    <mergeCell ref="D125:D126"/>
    <mergeCell ref="E125:G125"/>
    <mergeCell ref="H125:I125"/>
    <mergeCell ref="J125:J126"/>
    <mergeCell ref="K125:K126"/>
    <mergeCell ref="L125:L126"/>
    <mergeCell ref="M125:T125"/>
    <mergeCell ref="U125:V125"/>
    <mergeCell ref="W125:W126"/>
    <mergeCell ref="P161:U161"/>
    <mergeCell ref="A166:A167"/>
    <mergeCell ref="B166:B167"/>
    <mergeCell ref="C166:C167"/>
    <mergeCell ref="D166:D167"/>
    <mergeCell ref="E166:G166"/>
    <mergeCell ref="H166:I166"/>
    <mergeCell ref="J166:J167"/>
    <mergeCell ref="K166:K167"/>
    <mergeCell ref="L166:L167"/>
    <mergeCell ref="M166:T166"/>
    <mergeCell ref="U166:V166"/>
    <mergeCell ref="W166:W167"/>
    <mergeCell ref="P190:U190"/>
    <mergeCell ref="E185:K185"/>
    <mergeCell ref="L185:M185"/>
    <mergeCell ref="N185:T185"/>
    <mergeCell ref="E186:K186"/>
    <mergeCell ref="L186:M186"/>
    <mergeCell ref="N186:T186"/>
  </mergeCells>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A1:U108"/>
  <sheetViews>
    <sheetView view="pageBreakPreview" zoomScale="130" zoomScaleSheetLayoutView="130" zoomScalePageLayoutView="0" workbookViewId="0" topLeftCell="A1">
      <pane ySplit="3" topLeftCell="A4" activePane="bottomLeft" state="frozen"/>
      <selection pane="topLeft" activeCell="A1" sqref="A1"/>
      <selection pane="bottomLeft" activeCell="T6" sqref="T6"/>
    </sheetView>
  </sheetViews>
  <sheetFormatPr defaultColWidth="9.140625" defaultRowHeight="12.75"/>
  <cols>
    <col min="1" max="1" width="3.7109375" style="64" customWidth="1"/>
    <col min="2" max="2" width="19.57421875" style="67" customWidth="1"/>
    <col min="3" max="3" width="8.57421875" style="67" customWidth="1"/>
    <col min="4" max="4" width="6.7109375" style="88" customWidth="1"/>
    <col min="5" max="8" width="6.140625" style="88" customWidth="1"/>
    <col min="9" max="9" width="6.140625" style="89" customWidth="1"/>
    <col min="10" max="10" width="5.8515625" style="89" customWidth="1"/>
    <col min="11" max="11" width="7.7109375" style="89" customWidth="1"/>
    <col min="12" max="12" width="6.421875" style="89" customWidth="1"/>
    <col min="13" max="13" width="5.7109375" style="89" customWidth="1"/>
    <col min="14" max="14" width="4.28125" style="89" customWidth="1"/>
    <col min="15" max="15" width="6.00390625" style="89" customWidth="1"/>
    <col min="16" max="16" width="4.28125" style="89" customWidth="1"/>
    <col min="17" max="17" width="6.57421875" style="89" customWidth="1"/>
    <col min="18" max="18" width="4.421875" style="89" customWidth="1"/>
    <col min="19" max="19" width="6.57421875" style="90" customWidth="1"/>
    <col min="20" max="20" width="5.28125" style="90" customWidth="1"/>
    <col min="21" max="21" width="6.7109375" style="66" customWidth="1"/>
    <col min="22" max="22" width="6.7109375" style="67" customWidth="1"/>
    <col min="23" max="16384" width="9.140625" style="67" customWidth="1"/>
  </cols>
  <sheetData>
    <row r="1" spans="1:19" ht="15">
      <c r="A1" s="307" t="s">
        <v>513</v>
      </c>
      <c r="B1" s="307"/>
      <c r="C1" s="307"/>
      <c r="D1" s="307"/>
      <c r="E1" s="307"/>
      <c r="F1" s="307"/>
      <c r="G1" s="307"/>
      <c r="H1" s="307"/>
      <c r="I1" s="307"/>
      <c r="J1" s="307"/>
      <c r="K1" s="307"/>
      <c r="L1" s="307"/>
      <c r="M1" s="307"/>
      <c r="N1" s="307"/>
      <c r="O1" s="307"/>
      <c r="P1" s="307"/>
      <c r="Q1" s="307"/>
      <c r="R1" s="307"/>
      <c r="S1" s="307"/>
    </row>
    <row r="2" spans="1:19" ht="12.75" customHeight="1">
      <c r="A2" s="307" t="s">
        <v>514</v>
      </c>
      <c r="B2" s="307"/>
      <c r="C2" s="307"/>
      <c r="D2" s="307"/>
      <c r="E2" s="307"/>
      <c r="F2" s="307"/>
      <c r="G2" s="307"/>
      <c r="H2" s="307"/>
      <c r="I2" s="307"/>
      <c r="J2" s="307"/>
      <c r="K2" s="307"/>
      <c r="L2" s="307"/>
      <c r="M2" s="307"/>
      <c r="N2" s="307"/>
      <c r="O2" s="307"/>
      <c r="P2" s="307"/>
      <c r="Q2" s="307"/>
      <c r="R2" s="307"/>
      <c r="S2" s="307"/>
    </row>
    <row r="3" spans="2:19" ht="15">
      <c r="B3" s="308" t="s">
        <v>515</v>
      </c>
      <c r="C3" s="308"/>
      <c r="D3" s="308"/>
      <c r="E3" s="308"/>
      <c r="F3" s="308"/>
      <c r="G3" s="308"/>
      <c r="H3" s="308"/>
      <c r="I3" s="308"/>
      <c r="J3" s="308"/>
      <c r="K3" s="308"/>
      <c r="L3" s="308"/>
      <c r="M3" s="308"/>
      <c r="N3" s="308"/>
      <c r="O3" s="308"/>
      <c r="P3" s="308"/>
      <c r="Q3" s="308"/>
      <c r="R3" s="308"/>
      <c r="S3" s="308"/>
    </row>
    <row r="4" spans="1:21" ht="15">
      <c r="A4" s="309" t="s">
        <v>191</v>
      </c>
      <c r="B4" s="309" t="s">
        <v>516</v>
      </c>
      <c r="C4" s="310" t="s">
        <v>1</v>
      </c>
      <c r="D4" s="311" t="s">
        <v>2</v>
      </c>
      <c r="E4" s="312"/>
      <c r="F4" s="313"/>
      <c r="G4" s="314"/>
      <c r="H4" s="302" t="s">
        <v>4</v>
      </c>
      <c r="I4" s="304"/>
      <c r="J4" s="315" t="s">
        <v>517</v>
      </c>
      <c r="K4" s="302" t="s">
        <v>5</v>
      </c>
      <c r="L4" s="303"/>
      <c r="M4" s="303"/>
      <c r="N4" s="303"/>
      <c r="O4" s="303"/>
      <c r="P4" s="303"/>
      <c r="Q4" s="303"/>
      <c r="R4" s="304"/>
      <c r="S4" s="305" t="s">
        <v>11</v>
      </c>
      <c r="T4" s="306" t="s">
        <v>183</v>
      </c>
      <c r="U4" s="66" t="s">
        <v>220</v>
      </c>
    </row>
    <row r="5" spans="1:20" ht="15">
      <c r="A5" s="309"/>
      <c r="B5" s="309"/>
      <c r="C5" s="310"/>
      <c r="D5" s="311"/>
      <c r="E5" s="69">
        <v>2559</v>
      </c>
      <c r="F5" s="69">
        <v>2560</v>
      </c>
      <c r="G5" s="69">
        <v>2561</v>
      </c>
      <c r="H5" s="69">
        <v>2562</v>
      </c>
      <c r="I5" s="70" t="s">
        <v>13</v>
      </c>
      <c r="J5" s="315"/>
      <c r="K5" s="70" t="s">
        <v>6</v>
      </c>
      <c r="L5" s="70" t="s">
        <v>7</v>
      </c>
      <c r="M5" s="70" t="s">
        <v>8</v>
      </c>
      <c r="N5" s="70" t="s">
        <v>7</v>
      </c>
      <c r="O5" s="70" t="s">
        <v>9</v>
      </c>
      <c r="P5" s="70" t="s">
        <v>7</v>
      </c>
      <c r="Q5" s="70" t="s">
        <v>10</v>
      </c>
      <c r="R5" s="70" t="s">
        <v>7</v>
      </c>
      <c r="S5" s="305"/>
      <c r="T5" s="306"/>
    </row>
    <row r="6" spans="1:21" ht="15" customHeight="1">
      <c r="A6" s="71">
        <v>1</v>
      </c>
      <c r="B6" s="72" t="s">
        <v>518</v>
      </c>
      <c r="C6" s="71" t="s">
        <v>519</v>
      </c>
      <c r="D6" s="69">
        <v>10</v>
      </c>
      <c r="E6" s="69">
        <v>5458</v>
      </c>
      <c r="F6" s="69">
        <v>4922</v>
      </c>
      <c r="G6" s="69">
        <v>6442</v>
      </c>
      <c r="H6" s="69">
        <v>5000</v>
      </c>
      <c r="I6" s="70">
        <v>0</v>
      </c>
      <c r="J6" s="70">
        <f>H6-I6</f>
        <v>5000</v>
      </c>
      <c r="K6" s="70">
        <f>J6/4</f>
        <v>1250</v>
      </c>
      <c r="L6" s="70"/>
      <c r="M6" s="70">
        <f>J6/4</f>
        <v>1250</v>
      </c>
      <c r="N6" s="70"/>
      <c r="O6" s="70">
        <f>J6/4</f>
        <v>1250</v>
      </c>
      <c r="P6" s="70"/>
      <c r="Q6" s="70">
        <f>J6/4</f>
        <v>1250</v>
      </c>
      <c r="R6" s="70"/>
      <c r="S6" s="91">
        <f aca="true" t="shared" si="0" ref="S6:S69">D6*J6</f>
        <v>50000</v>
      </c>
      <c r="T6" s="90">
        <f>(SUM(E6,F6,G6))/3</f>
        <v>5607.333333333333</v>
      </c>
      <c r="U6" s="66">
        <f>H6-I6</f>
        <v>5000</v>
      </c>
    </row>
    <row r="7" spans="1:21" ht="15">
      <c r="A7" s="71">
        <v>2</v>
      </c>
      <c r="B7" s="72" t="s">
        <v>520</v>
      </c>
      <c r="C7" s="71" t="s">
        <v>519</v>
      </c>
      <c r="D7" s="69">
        <v>40</v>
      </c>
      <c r="E7" s="69">
        <v>3495</v>
      </c>
      <c r="F7" s="69">
        <v>1582</v>
      </c>
      <c r="G7" s="69">
        <v>3345</v>
      </c>
      <c r="H7" s="69">
        <v>3000</v>
      </c>
      <c r="I7" s="70">
        <v>0</v>
      </c>
      <c r="J7" s="70">
        <f aca="true" t="shared" si="1" ref="J7:J93">H7-I7</f>
        <v>3000</v>
      </c>
      <c r="K7" s="70">
        <f aca="true" t="shared" si="2" ref="K7:K93">J7/4</f>
        <v>750</v>
      </c>
      <c r="L7" s="70"/>
      <c r="M7" s="70">
        <f aca="true" t="shared" si="3" ref="M7:M93">J7/4</f>
        <v>750</v>
      </c>
      <c r="N7" s="70"/>
      <c r="O7" s="70">
        <f aca="true" t="shared" si="4" ref="O7:O88">J7/4</f>
        <v>750</v>
      </c>
      <c r="P7" s="70"/>
      <c r="Q7" s="70">
        <f aca="true" t="shared" si="5" ref="Q7:Q88">J7/4</f>
        <v>750</v>
      </c>
      <c r="R7" s="70"/>
      <c r="S7" s="92">
        <f t="shared" si="0"/>
        <v>120000</v>
      </c>
      <c r="T7" s="90">
        <f aca="true" t="shared" si="6" ref="T7:T93">(SUM(E7,F7,G7))/3</f>
        <v>2807.3333333333335</v>
      </c>
      <c r="U7" s="66">
        <f aca="true" t="shared" si="7" ref="U7:U93">H7-I7</f>
        <v>3000</v>
      </c>
    </row>
    <row r="8" spans="1:21" ht="15">
      <c r="A8" s="71">
        <v>3</v>
      </c>
      <c r="B8" s="72" t="s">
        <v>521</v>
      </c>
      <c r="C8" s="71" t="s">
        <v>519</v>
      </c>
      <c r="D8" s="69">
        <v>40</v>
      </c>
      <c r="E8" s="69">
        <v>7600</v>
      </c>
      <c r="F8" s="69">
        <v>7778</v>
      </c>
      <c r="G8" s="69">
        <v>9019</v>
      </c>
      <c r="H8" s="69">
        <v>7000</v>
      </c>
      <c r="I8" s="70">
        <v>0</v>
      </c>
      <c r="J8" s="70">
        <f t="shared" si="1"/>
        <v>7000</v>
      </c>
      <c r="K8" s="70">
        <f t="shared" si="2"/>
        <v>1750</v>
      </c>
      <c r="L8" s="70"/>
      <c r="M8" s="70">
        <f t="shared" si="3"/>
        <v>1750</v>
      </c>
      <c r="N8" s="70"/>
      <c r="O8" s="70">
        <f t="shared" si="4"/>
        <v>1750</v>
      </c>
      <c r="P8" s="70"/>
      <c r="Q8" s="70">
        <f t="shared" si="5"/>
        <v>1750</v>
      </c>
      <c r="R8" s="70"/>
      <c r="S8" s="92">
        <f t="shared" si="0"/>
        <v>280000</v>
      </c>
      <c r="T8" s="90">
        <f t="shared" si="6"/>
        <v>8132.333333333333</v>
      </c>
      <c r="U8" s="66">
        <f t="shared" si="7"/>
        <v>7000</v>
      </c>
    </row>
    <row r="9" spans="1:21" ht="15">
      <c r="A9" s="71">
        <v>4</v>
      </c>
      <c r="B9" s="72" t="s">
        <v>522</v>
      </c>
      <c r="C9" s="71" t="s">
        <v>519</v>
      </c>
      <c r="D9" s="69">
        <v>28</v>
      </c>
      <c r="E9" s="69">
        <v>3069</v>
      </c>
      <c r="F9" s="69">
        <v>1134</v>
      </c>
      <c r="G9" s="69">
        <v>2365</v>
      </c>
      <c r="H9" s="69">
        <v>1500</v>
      </c>
      <c r="I9" s="70">
        <v>0</v>
      </c>
      <c r="J9" s="70">
        <f t="shared" si="1"/>
        <v>1500</v>
      </c>
      <c r="K9" s="70">
        <f t="shared" si="2"/>
        <v>375</v>
      </c>
      <c r="L9" s="70"/>
      <c r="M9" s="70">
        <f t="shared" si="3"/>
        <v>375</v>
      </c>
      <c r="N9" s="70"/>
      <c r="O9" s="70">
        <f t="shared" si="4"/>
        <v>375</v>
      </c>
      <c r="P9" s="70"/>
      <c r="Q9" s="70">
        <f t="shared" si="5"/>
        <v>375</v>
      </c>
      <c r="R9" s="70"/>
      <c r="S9" s="92">
        <f t="shared" si="0"/>
        <v>42000</v>
      </c>
      <c r="T9" s="90">
        <f t="shared" si="6"/>
        <v>2189.3333333333335</v>
      </c>
      <c r="U9" s="66">
        <f t="shared" si="7"/>
        <v>1500</v>
      </c>
    </row>
    <row r="10" spans="1:21" ht="15">
      <c r="A10" s="71">
        <v>5</v>
      </c>
      <c r="B10" s="72" t="s">
        <v>523</v>
      </c>
      <c r="C10" s="71" t="s">
        <v>519</v>
      </c>
      <c r="D10" s="69">
        <v>50</v>
      </c>
      <c r="E10" s="69">
        <v>4517</v>
      </c>
      <c r="F10" s="69">
        <v>2178</v>
      </c>
      <c r="G10" s="69">
        <v>5590</v>
      </c>
      <c r="H10" s="69">
        <v>4000</v>
      </c>
      <c r="I10" s="70">
        <v>0</v>
      </c>
      <c r="J10" s="70">
        <f t="shared" si="1"/>
        <v>4000</v>
      </c>
      <c r="K10" s="70">
        <f t="shared" si="2"/>
        <v>1000</v>
      </c>
      <c r="L10" s="70"/>
      <c r="M10" s="70">
        <f t="shared" si="3"/>
        <v>1000</v>
      </c>
      <c r="N10" s="70"/>
      <c r="O10" s="70">
        <f t="shared" si="4"/>
        <v>1000</v>
      </c>
      <c r="P10" s="70"/>
      <c r="Q10" s="70">
        <f t="shared" si="5"/>
        <v>1000</v>
      </c>
      <c r="R10" s="70"/>
      <c r="S10" s="92">
        <f t="shared" si="0"/>
        <v>200000</v>
      </c>
      <c r="T10" s="90">
        <f t="shared" si="6"/>
        <v>4095</v>
      </c>
      <c r="U10" s="66">
        <f t="shared" si="7"/>
        <v>4000</v>
      </c>
    </row>
    <row r="11" spans="1:21" ht="15">
      <c r="A11" s="71">
        <v>6</v>
      </c>
      <c r="B11" s="72" t="s">
        <v>524</v>
      </c>
      <c r="C11" s="71" t="s">
        <v>519</v>
      </c>
      <c r="D11" s="69">
        <v>50</v>
      </c>
      <c r="E11" s="69">
        <v>4773</v>
      </c>
      <c r="F11" s="69">
        <v>4818</v>
      </c>
      <c r="G11" s="69">
        <v>5851</v>
      </c>
      <c r="H11" s="69">
        <v>4000</v>
      </c>
      <c r="I11" s="70">
        <v>0</v>
      </c>
      <c r="J11" s="70">
        <f t="shared" si="1"/>
        <v>4000</v>
      </c>
      <c r="K11" s="70">
        <f t="shared" si="2"/>
        <v>1000</v>
      </c>
      <c r="L11" s="70"/>
      <c r="M11" s="70">
        <f t="shared" si="3"/>
        <v>1000</v>
      </c>
      <c r="N11" s="70"/>
      <c r="O11" s="70">
        <f t="shared" si="4"/>
        <v>1000</v>
      </c>
      <c r="P11" s="70"/>
      <c r="Q11" s="70">
        <f t="shared" si="5"/>
        <v>1000</v>
      </c>
      <c r="R11" s="70"/>
      <c r="S11" s="92">
        <f t="shared" si="0"/>
        <v>200000</v>
      </c>
      <c r="T11" s="90">
        <f t="shared" si="6"/>
        <v>5147.333333333333</v>
      </c>
      <c r="U11" s="66">
        <f t="shared" si="7"/>
        <v>4000</v>
      </c>
    </row>
    <row r="12" spans="1:21" ht="15">
      <c r="A12" s="71">
        <v>7</v>
      </c>
      <c r="B12" s="72" t="s">
        <v>525</v>
      </c>
      <c r="C12" s="71" t="s">
        <v>519</v>
      </c>
      <c r="D12" s="69">
        <v>70</v>
      </c>
      <c r="E12" s="69">
        <v>3940</v>
      </c>
      <c r="F12" s="69">
        <v>1909</v>
      </c>
      <c r="G12" s="69">
        <v>4698</v>
      </c>
      <c r="H12" s="69">
        <v>3000</v>
      </c>
      <c r="I12" s="70">
        <v>0</v>
      </c>
      <c r="J12" s="70">
        <f t="shared" si="1"/>
        <v>3000</v>
      </c>
      <c r="K12" s="70">
        <f t="shared" si="2"/>
        <v>750</v>
      </c>
      <c r="L12" s="70"/>
      <c r="M12" s="70">
        <f t="shared" si="3"/>
        <v>750</v>
      </c>
      <c r="N12" s="70"/>
      <c r="O12" s="70">
        <f t="shared" si="4"/>
        <v>750</v>
      </c>
      <c r="P12" s="70"/>
      <c r="Q12" s="70">
        <f t="shared" si="5"/>
        <v>750</v>
      </c>
      <c r="R12" s="70"/>
      <c r="S12" s="92">
        <f t="shared" si="0"/>
        <v>210000</v>
      </c>
      <c r="T12" s="90">
        <f t="shared" si="6"/>
        <v>3515.6666666666665</v>
      </c>
      <c r="U12" s="66">
        <f t="shared" si="7"/>
        <v>3000</v>
      </c>
    </row>
    <row r="13" spans="1:21" ht="15">
      <c r="A13" s="71">
        <v>8</v>
      </c>
      <c r="B13" s="72" t="s">
        <v>526</v>
      </c>
      <c r="C13" s="71" t="s">
        <v>519</v>
      </c>
      <c r="D13" s="69">
        <v>90</v>
      </c>
      <c r="E13" s="69">
        <v>858</v>
      </c>
      <c r="F13" s="69">
        <v>4214</v>
      </c>
      <c r="G13" s="69">
        <v>1250</v>
      </c>
      <c r="H13" s="69">
        <v>1000</v>
      </c>
      <c r="I13" s="70">
        <v>0</v>
      </c>
      <c r="J13" s="70">
        <f t="shared" si="1"/>
        <v>1000</v>
      </c>
      <c r="K13" s="70">
        <f t="shared" si="2"/>
        <v>250</v>
      </c>
      <c r="L13" s="70"/>
      <c r="M13" s="70">
        <f t="shared" si="3"/>
        <v>250</v>
      </c>
      <c r="N13" s="70"/>
      <c r="O13" s="70">
        <f t="shared" si="4"/>
        <v>250</v>
      </c>
      <c r="P13" s="70"/>
      <c r="Q13" s="70">
        <f t="shared" si="5"/>
        <v>250</v>
      </c>
      <c r="R13" s="70"/>
      <c r="S13" s="92">
        <f t="shared" si="0"/>
        <v>90000</v>
      </c>
      <c r="T13" s="90">
        <f t="shared" si="6"/>
        <v>2107.3333333333335</v>
      </c>
      <c r="U13" s="66">
        <f t="shared" si="7"/>
        <v>1000</v>
      </c>
    </row>
    <row r="14" spans="1:21" ht="15">
      <c r="A14" s="71">
        <v>9</v>
      </c>
      <c r="B14" s="72" t="s">
        <v>527</v>
      </c>
      <c r="C14" s="71" t="s">
        <v>519</v>
      </c>
      <c r="D14" s="69">
        <v>40</v>
      </c>
      <c r="E14" s="69">
        <v>229</v>
      </c>
      <c r="F14" s="69">
        <v>419</v>
      </c>
      <c r="G14" s="69">
        <v>849</v>
      </c>
      <c r="H14" s="69">
        <v>500</v>
      </c>
      <c r="I14" s="70">
        <v>0</v>
      </c>
      <c r="J14" s="70">
        <f t="shared" si="1"/>
        <v>500</v>
      </c>
      <c r="K14" s="70">
        <f t="shared" si="2"/>
        <v>125</v>
      </c>
      <c r="L14" s="70"/>
      <c r="M14" s="70">
        <f t="shared" si="3"/>
        <v>125</v>
      </c>
      <c r="N14" s="70"/>
      <c r="O14" s="70">
        <f t="shared" si="4"/>
        <v>125</v>
      </c>
      <c r="P14" s="70"/>
      <c r="Q14" s="70">
        <f t="shared" si="5"/>
        <v>125</v>
      </c>
      <c r="R14" s="70"/>
      <c r="S14" s="92">
        <f t="shared" si="0"/>
        <v>20000</v>
      </c>
      <c r="T14" s="90">
        <f t="shared" si="6"/>
        <v>499</v>
      </c>
      <c r="U14" s="66">
        <f t="shared" si="7"/>
        <v>500</v>
      </c>
    </row>
    <row r="15" spans="1:21" ht="15">
      <c r="A15" s="71">
        <v>10</v>
      </c>
      <c r="B15" s="72" t="s">
        <v>528</v>
      </c>
      <c r="C15" s="71" t="s">
        <v>519</v>
      </c>
      <c r="D15" s="69">
        <v>50</v>
      </c>
      <c r="E15" s="69">
        <v>202</v>
      </c>
      <c r="F15" s="69">
        <v>390</v>
      </c>
      <c r="G15" s="69">
        <v>765</v>
      </c>
      <c r="H15" s="69">
        <v>400</v>
      </c>
      <c r="I15" s="70">
        <v>0</v>
      </c>
      <c r="J15" s="70">
        <f t="shared" si="1"/>
        <v>400</v>
      </c>
      <c r="K15" s="70">
        <f t="shared" si="2"/>
        <v>100</v>
      </c>
      <c r="L15" s="70"/>
      <c r="M15" s="70">
        <f t="shared" si="3"/>
        <v>100</v>
      </c>
      <c r="N15" s="70"/>
      <c r="O15" s="70">
        <f t="shared" si="4"/>
        <v>100</v>
      </c>
      <c r="P15" s="70"/>
      <c r="Q15" s="70">
        <f t="shared" si="5"/>
        <v>100</v>
      </c>
      <c r="R15" s="70"/>
      <c r="S15" s="92">
        <f t="shared" si="0"/>
        <v>20000</v>
      </c>
      <c r="T15" s="90">
        <f t="shared" si="6"/>
        <v>452.3333333333333</v>
      </c>
      <c r="U15" s="66">
        <f t="shared" si="7"/>
        <v>400</v>
      </c>
    </row>
    <row r="16" spans="1:21" ht="15">
      <c r="A16" s="71">
        <v>11</v>
      </c>
      <c r="B16" s="72" t="s">
        <v>529</v>
      </c>
      <c r="C16" s="71" t="s">
        <v>519</v>
      </c>
      <c r="D16" s="69">
        <v>60</v>
      </c>
      <c r="E16" s="69">
        <v>0</v>
      </c>
      <c r="F16" s="69">
        <v>20</v>
      </c>
      <c r="G16" s="69">
        <v>316</v>
      </c>
      <c r="H16" s="69">
        <v>300</v>
      </c>
      <c r="I16" s="70">
        <v>0</v>
      </c>
      <c r="J16" s="70">
        <f>H16-I16</f>
        <v>300</v>
      </c>
      <c r="K16" s="70">
        <f>J16/4</f>
        <v>75</v>
      </c>
      <c r="L16" s="70"/>
      <c r="M16" s="70">
        <f>J16/4</f>
        <v>75</v>
      </c>
      <c r="N16" s="70"/>
      <c r="O16" s="70">
        <f>J16/4</f>
        <v>75</v>
      </c>
      <c r="P16" s="70"/>
      <c r="Q16" s="70">
        <f>J16/4</f>
        <v>75</v>
      </c>
      <c r="R16" s="70"/>
      <c r="S16" s="92">
        <f>D16*J16</f>
        <v>18000</v>
      </c>
      <c r="T16" s="90">
        <f>(SUM(E16,F16,G16))/3</f>
        <v>112</v>
      </c>
      <c r="U16" s="66">
        <f>H16-I16</f>
        <v>300</v>
      </c>
    </row>
    <row r="17" spans="1:21" ht="15">
      <c r="A17" s="71">
        <v>12</v>
      </c>
      <c r="B17" s="72" t="s">
        <v>530</v>
      </c>
      <c r="C17" s="71" t="s">
        <v>519</v>
      </c>
      <c r="D17" s="69">
        <v>50</v>
      </c>
      <c r="E17" s="69">
        <v>786</v>
      </c>
      <c r="F17" s="69">
        <v>496</v>
      </c>
      <c r="G17" s="69">
        <v>856</v>
      </c>
      <c r="H17" s="69">
        <v>600</v>
      </c>
      <c r="I17" s="70">
        <v>0</v>
      </c>
      <c r="J17" s="70">
        <f t="shared" si="1"/>
        <v>600</v>
      </c>
      <c r="K17" s="70">
        <f t="shared" si="2"/>
        <v>150</v>
      </c>
      <c r="L17" s="70"/>
      <c r="M17" s="70">
        <f t="shared" si="3"/>
        <v>150</v>
      </c>
      <c r="N17" s="70"/>
      <c r="O17" s="70">
        <f t="shared" si="4"/>
        <v>150</v>
      </c>
      <c r="P17" s="70"/>
      <c r="Q17" s="70">
        <f t="shared" si="5"/>
        <v>150</v>
      </c>
      <c r="R17" s="70"/>
      <c r="S17" s="92">
        <f t="shared" si="0"/>
        <v>30000</v>
      </c>
      <c r="T17" s="90">
        <f t="shared" si="6"/>
        <v>712.6666666666666</v>
      </c>
      <c r="U17" s="66">
        <f t="shared" si="7"/>
        <v>600</v>
      </c>
    </row>
    <row r="18" spans="1:21" ht="15">
      <c r="A18" s="71">
        <v>13</v>
      </c>
      <c r="B18" s="72" t="s">
        <v>531</v>
      </c>
      <c r="C18" s="71" t="s">
        <v>519</v>
      </c>
      <c r="D18" s="69">
        <v>50</v>
      </c>
      <c r="E18" s="69">
        <v>1129</v>
      </c>
      <c r="F18" s="69">
        <v>1017</v>
      </c>
      <c r="G18" s="69">
        <v>2172</v>
      </c>
      <c r="H18" s="69">
        <v>1000</v>
      </c>
      <c r="I18" s="70">
        <v>0</v>
      </c>
      <c r="J18" s="70">
        <f t="shared" si="1"/>
        <v>1000</v>
      </c>
      <c r="K18" s="70">
        <f t="shared" si="2"/>
        <v>250</v>
      </c>
      <c r="L18" s="70"/>
      <c r="M18" s="70">
        <f t="shared" si="3"/>
        <v>250</v>
      </c>
      <c r="N18" s="70"/>
      <c r="O18" s="70">
        <f t="shared" si="4"/>
        <v>250</v>
      </c>
      <c r="P18" s="70"/>
      <c r="Q18" s="70">
        <f t="shared" si="5"/>
        <v>250</v>
      </c>
      <c r="R18" s="70"/>
      <c r="S18" s="92">
        <f t="shared" si="0"/>
        <v>50000</v>
      </c>
      <c r="T18" s="90">
        <f t="shared" si="6"/>
        <v>1439.3333333333333</v>
      </c>
      <c r="U18" s="66">
        <f t="shared" si="7"/>
        <v>1000</v>
      </c>
    </row>
    <row r="19" spans="1:21" ht="15">
      <c r="A19" s="71">
        <v>14</v>
      </c>
      <c r="B19" s="72" t="s">
        <v>532</v>
      </c>
      <c r="C19" s="71" t="s">
        <v>519</v>
      </c>
      <c r="D19" s="69">
        <v>30</v>
      </c>
      <c r="E19" s="69">
        <v>795</v>
      </c>
      <c r="F19" s="69">
        <v>616</v>
      </c>
      <c r="G19" s="69">
        <v>941</v>
      </c>
      <c r="H19" s="69">
        <v>800</v>
      </c>
      <c r="I19" s="70">
        <v>0</v>
      </c>
      <c r="J19" s="70">
        <f t="shared" si="1"/>
        <v>800</v>
      </c>
      <c r="K19" s="70">
        <f t="shared" si="2"/>
        <v>200</v>
      </c>
      <c r="L19" s="70"/>
      <c r="M19" s="70">
        <f t="shared" si="3"/>
        <v>200</v>
      </c>
      <c r="N19" s="70"/>
      <c r="O19" s="70">
        <f t="shared" si="4"/>
        <v>200</v>
      </c>
      <c r="P19" s="70"/>
      <c r="Q19" s="70">
        <f t="shared" si="5"/>
        <v>200</v>
      </c>
      <c r="R19" s="70"/>
      <c r="S19" s="92">
        <f t="shared" si="0"/>
        <v>24000</v>
      </c>
      <c r="T19" s="90">
        <f t="shared" si="6"/>
        <v>784</v>
      </c>
      <c r="U19" s="66">
        <f t="shared" si="7"/>
        <v>800</v>
      </c>
    </row>
    <row r="20" spans="1:21" ht="15">
      <c r="A20" s="71">
        <v>15</v>
      </c>
      <c r="B20" s="72" t="s">
        <v>533</v>
      </c>
      <c r="C20" s="71" t="s">
        <v>519</v>
      </c>
      <c r="D20" s="69">
        <v>30</v>
      </c>
      <c r="E20" s="69">
        <v>792</v>
      </c>
      <c r="F20" s="69">
        <v>636</v>
      </c>
      <c r="G20" s="69">
        <v>1048</v>
      </c>
      <c r="H20" s="69">
        <v>800</v>
      </c>
      <c r="I20" s="70">
        <v>0</v>
      </c>
      <c r="J20" s="70">
        <f t="shared" si="1"/>
        <v>800</v>
      </c>
      <c r="K20" s="70">
        <f t="shared" si="2"/>
        <v>200</v>
      </c>
      <c r="L20" s="70"/>
      <c r="M20" s="70">
        <f t="shared" si="3"/>
        <v>200</v>
      </c>
      <c r="N20" s="70"/>
      <c r="O20" s="70">
        <f t="shared" si="4"/>
        <v>200</v>
      </c>
      <c r="P20" s="70"/>
      <c r="Q20" s="70">
        <f t="shared" si="5"/>
        <v>200</v>
      </c>
      <c r="R20" s="70"/>
      <c r="S20" s="92">
        <f t="shared" si="0"/>
        <v>24000</v>
      </c>
      <c r="T20" s="90">
        <f t="shared" si="6"/>
        <v>825.3333333333334</v>
      </c>
      <c r="U20" s="66">
        <f t="shared" si="7"/>
        <v>800</v>
      </c>
    </row>
    <row r="21" spans="1:21" ht="15">
      <c r="A21" s="71">
        <v>16</v>
      </c>
      <c r="B21" s="72" t="s">
        <v>534</v>
      </c>
      <c r="C21" s="71" t="s">
        <v>519</v>
      </c>
      <c r="D21" s="69">
        <v>40</v>
      </c>
      <c r="E21" s="69">
        <v>1233</v>
      </c>
      <c r="F21" s="69">
        <v>981</v>
      </c>
      <c r="G21" s="69">
        <v>1310</v>
      </c>
      <c r="H21" s="69">
        <v>700</v>
      </c>
      <c r="I21" s="70">
        <v>0</v>
      </c>
      <c r="J21" s="70">
        <f t="shared" si="1"/>
        <v>700</v>
      </c>
      <c r="K21" s="70">
        <f t="shared" si="2"/>
        <v>175</v>
      </c>
      <c r="L21" s="70"/>
      <c r="M21" s="70">
        <f t="shared" si="3"/>
        <v>175</v>
      </c>
      <c r="N21" s="70"/>
      <c r="O21" s="70">
        <f t="shared" si="4"/>
        <v>175</v>
      </c>
      <c r="P21" s="70"/>
      <c r="Q21" s="70">
        <f t="shared" si="5"/>
        <v>175</v>
      </c>
      <c r="R21" s="70"/>
      <c r="S21" s="93">
        <f t="shared" si="0"/>
        <v>28000</v>
      </c>
      <c r="T21" s="90">
        <f t="shared" si="6"/>
        <v>1174.6666666666667</v>
      </c>
      <c r="U21" s="66">
        <f t="shared" si="7"/>
        <v>700</v>
      </c>
    </row>
    <row r="22" spans="1:21" ht="15">
      <c r="A22" s="71">
        <v>17</v>
      </c>
      <c r="B22" s="72" t="s">
        <v>535</v>
      </c>
      <c r="C22" s="71" t="s">
        <v>519</v>
      </c>
      <c r="D22" s="69">
        <v>40</v>
      </c>
      <c r="E22" s="69">
        <v>1427</v>
      </c>
      <c r="F22" s="69">
        <v>1329</v>
      </c>
      <c r="G22" s="69">
        <v>1636</v>
      </c>
      <c r="H22" s="69">
        <v>1000</v>
      </c>
      <c r="I22" s="70">
        <v>0</v>
      </c>
      <c r="J22" s="70">
        <f t="shared" si="1"/>
        <v>1000</v>
      </c>
      <c r="K22" s="70">
        <f t="shared" si="2"/>
        <v>250</v>
      </c>
      <c r="L22" s="70"/>
      <c r="M22" s="70">
        <f t="shared" si="3"/>
        <v>250</v>
      </c>
      <c r="N22" s="70"/>
      <c r="O22" s="70">
        <f t="shared" si="4"/>
        <v>250</v>
      </c>
      <c r="P22" s="70"/>
      <c r="Q22" s="70">
        <f>J22/4</f>
        <v>250</v>
      </c>
      <c r="R22" s="68"/>
      <c r="S22" s="92">
        <f t="shared" si="0"/>
        <v>40000</v>
      </c>
      <c r="T22" s="90">
        <f t="shared" si="6"/>
        <v>1464</v>
      </c>
      <c r="U22" s="66">
        <f t="shared" si="7"/>
        <v>1000</v>
      </c>
    </row>
    <row r="23" spans="1:19" ht="15">
      <c r="A23" s="73"/>
      <c r="B23" s="74"/>
      <c r="C23" s="73"/>
      <c r="D23" s="75"/>
      <c r="E23" s="75"/>
      <c r="F23" s="75"/>
      <c r="G23" s="75"/>
      <c r="H23" s="75"/>
      <c r="I23" s="76"/>
      <c r="J23" s="76"/>
      <c r="K23" s="76"/>
      <c r="L23" s="76"/>
      <c r="M23" s="76"/>
      <c r="N23" s="76"/>
      <c r="O23" s="76"/>
      <c r="P23" s="76"/>
      <c r="Q23" s="76"/>
      <c r="R23" s="76"/>
      <c r="S23" s="94"/>
    </row>
    <row r="24" spans="1:19" ht="15">
      <c r="A24" s="297" t="s">
        <v>536</v>
      </c>
      <c r="B24" s="297"/>
      <c r="C24" s="297"/>
      <c r="D24" s="297"/>
      <c r="E24" s="297" t="s">
        <v>537</v>
      </c>
      <c r="F24" s="297"/>
      <c r="G24" s="297"/>
      <c r="H24" s="297"/>
      <c r="I24" s="297"/>
      <c r="J24" s="297"/>
      <c r="K24" s="73"/>
      <c r="L24" s="297" t="s">
        <v>538</v>
      </c>
      <c r="M24" s="297"/>
      <c r="N24" s="297"/>
      <c r="O24" s="297"/>
      <c r="P24" s="297"/>
      <c r="Q24" s="297"/>
      <c r="R24" s="297"/>
      <c r="S24" s="297"/>
    </row>
    <row r="25" spans="1:19" ht="15">
      <c r="A25" s="297" t="s">
        <v>539</v>
      </c>
      <c r="B25" s="297"/>
      <c r="C25" s="297"/>
      <c r="D25" s="297"/>
      <c r="E25" s="297" t="s">
        <v>540</v>
      </c>
      <c r="F25" s="297"/>
      <c r="G25" s="297"/>
      <c r="H25" s="297"/>
      <c r="I25" s="297"/>
      <c r="J25" s="297"/>
      <c r="K25" s="78" t="s">
        <v>541</v>
      </c>
      <c r="L25" s="78"/>
      <c r="M25" s="298" t="s">
        <v>542</v>
      </c>
      <c r="N25" s="298"/>
      <c r="O25" s="298"/>
      <c r="P25" s="298"/>
      <c r="Q25" s="298"/>
      <c r="R25" s="298"/>
      <c r="S25" s="298"/>
    </row>
    <row r="26" spans="1:19" ht="15">
      <c r="A26" s="297" t="s">
        <v>543</v>
      </c>
      <c r="B26" s="297"/>
      <c r="C26" s="297"/>
      <c r="D26" s="297"/>
      <c r="E26" s="297" t="s">
        <v>544</v>
      </c>
      <c r="F26" s="297"/>
      <c r="G26" s="297"/>
      <c r="H26" s="297"/>
      <c r="I26" s="297"/>
      <c r="J26" s="297"/>
      <c r="K26" s="297"/>
      <c r="L26" s="78"/>
      <c r="M26" s="298" t="s">
        <v>545</v>
      </c>
      <c r="N26" s="298"/>
      <c r="O26" s="298"/>
      <c r="P26" s="298"/>
      <c r="Q26" s="298"/>
      <c r="R26" s="298"/>
      <c r="S26" s="298"/>
    </row>
    <row r="27" spans="1:19" ht="15">
      <c r="A27" s="73"/>
      <c r="B27" s="73"/>
      <c r="C27" s="73"/>
      <c r="D27" s="79"/>
      <c r="E27" s="297" t="s">
        <v>546</v>
      </c>
      <c r="F27" s="297"/>
      <c r="G27" s="297"/>
      <c r="H27" s="297"/>
      <c r="I27" s="297"/>
      <c r="J27" s="297"/>
      <c r="K27" s="297"/>
      <c r="L27" s="297"/>
      <c r="M27" s="297"/>
      <c r="N27" s="297"/>
      <c r="O27" s="297"/>
      <c r="P27" s="297"/>
      <c r="Q27" s="297"/>
      <c r="R27" s="77"/>
      <c r="S27" s="95"/>
    </row>
    <row r="28" spans="1:19" ht="15">
      <c r="A28" s="297" t="s">
        <v>547</v>
      </c>
      <c r="B28" s="297"/>
      <c r="C28" s="297"/>
      <c r="D28" s="297"/>
      <c r="E28" s="297" t="s">
        <v>548</v>
      </c>
      <c r="F28" s="297"/>
      <c r="G28" s="297"/>
      <c r="H28" s="297"/>
      <c r="I28" s="297"/>
      <c r="J28" s="297"/>
      <c r="K28" s="78" t="s">
        <v>549</v>
      </c>
      <c r="L28" s="78"/>
      <c r="M28" s="78"/>
      <c r="N28" s="78"/>
      <c r="O28" s="78"/>
      <c r="P28" s="78"/>
      <c r="Q28" s="78"/>
      <c r="R28" s="78"/>
      <c r="S28" s="96"/>
    </row>
    <row r="29" spans="1:21" ht="15">
      <c r="A29" s="80">
        <v>18</v>
      </c>
      <c r="B29" s="81" t="s">
        <v>550</v>
      </c>
      <c r="C29" s="80" t="s">
        <v>519</v>
      </c>
      <c r="D29" s="82">
        <v>40</v>
      </c>
      <c r="E29" s="82">
        <v>1373</v>
      </c>
      <c r="F29" s="82">
        <v>991</v>
      </c>
      <c r="G29" s="82">
        <v>888</v>
      </c>
      <c r="H29" s="82">
        <v>800</v>
      </c>
      <c r="I29" s="83">
        <v>0</v>
      </c>
      <c r="J29" s="83">
        <f>H29-I29</f>
        <v>800</v>
      </c>
      <c r="K29" s="83">
        <f>J29/4</f>
        <v>200</v>
      </c>
      <c r="L29" s="83"/>
      <c r="M29" s="83">
        <f>J29/4</f>
        <v>200</v>
      </c>
      <c r="N29" s="83"/>
      <c r="O29" s="83">
        <f>J29/4</f>
        <v>200</v>
      </c>
      <c r="P29" s="83"/>
      <c r="Q29" s="83">
        <f>J29/4</f>
        <v>200</v>
      </c>
      <c r="R29" s="83"/>
      <c r="S29" s="97">
        <f>D29*J29</f>
        <v>32000</v>
      </c>
      <c r="T29" s="90">
        <f>(SUM(E29,F29,G29))/3</f>
        <v>1084</v>
      </c>
      <c r="U29" s="66">
        <f>H29-I29</f>
        <v>800</v>
      </c>
    </row>
    <row r="30" spans="1:21" ht="15">
      <c r="A30" s="71">
        <v>19</v>
      </c>
      <c r="B30" s="72" t="s">
        <v>551</v>
      </c>
      <c r="C30" s="71" t="s">
        <v>519</v>
      </c>
      <c r="D30" s="69">
        <v>150</v>
      </c>
      <c r="E30" s="69">
        <v>1431</v>
      </c>
      <c r="F30" s="69">
        <v>2088</v>
      </c>
      <c r="G30" s="69">
        <v>2335</v>
      </c>
      <c r="H30" s="69">
        <v>1000</v>
      </c>
      <c r="I30" s="83">
        <v>0</v>
      </c>
      <c r="J30" s="70">
        <f t="shared" si="1"/>
        <v>1000</v>
      </c>
      <c r="K30" s="70">
        <f t="shared" si="2"/>
        <v>250</v>
      </c>
      <c r="L30" s="70"/>
      <c r="M30" s="70">
        <f t="shared" si="3"/>
        <v>250</v>
      </c>
      <c r="N30" s="70"/>
      <c r="O30" s="70">
        <f t="shared" si="4"/>
        <v>250</v>
      </c>
      <c r="P30" s="70"/>
      <c r="Q30" s="70">
        <f t="shared" si="5"/>
        <v>250</v>
      </c>
      <c r="R30" s="70"/>
      <c r="S30" s="92">
        <f t="shared" si="0"/>
        <v>150000</v>
      </c>
      <c r="T30" s="90">
        <f t="shared" si="6"/>
        <v>1951.3333333333333</v>
      </c>
      <c r="U30" s="66">
        <f t="shared" si="7"/>
        <v>1000</v>
      </c>
    </row>
    <row r="31" spans="1:21" ht="15">
      <c r="A31" s="71">
        <v>20</v>
      </c>
      <c r="B31" s="72" t="s">
        <v>552</v>
      </c>
      <c r="C31" s="71" t="s">
        <v>519</v>
      </c>
      <c r="D31" s="69">
        <v>50</v>
      </c>
      <c r="E31" s="69">
        <v>10938</v>
      </c>
      <c r="F31" s="69">
        <v>12324</v>
      </c>
      <c r="G31" s="69">
        <v>16384</v>
      </c>
      <c r="H31" s="69">
        <v>15000</v>
      </c>
      <c r="I31" s="83">
        <v>0</v>
      </c>
      <c r="J31" s="70">
        <f t="shared" si="1"/>
        <v>15000</v>
      </c>
      <c r="K31" s="70">
        <f t="shared" si="2"/>
        <v>3750</v>
      </c>
      <c r="L31" s="70"/>
      <c r="M31" s="70">
        <f t="shared" si="3"/>
        <v>3750</v>
      </c>
      <c r="N31" s="70"/>
      <c r="O31" s="70">
        <f t="shared" si="4"/>
        <v>3750</v>
      </c>
      <c r="P31" s="70"/>
      <c r="Q31" s="70">
        <f t="shared" si="5"/>
        <v>3750</v>
      </c>
      <c r="R31" s="70"/>
      <c r="S31" s="92">
        <f t="shared" si="0"/>
        <v>750000</v>
      </c>
      <c r="T31" s="90">
        <f t="shared" si="6"/>
        <v>13215.333333333334</v>
      </c>
      <c r="U31" s="66">
        <f t="shared" si="7"/>
        <v>15000</v>
      </c>
    </row>
    <row r="32" spans="1:21" ht="15">
      <c r="A32" s="80">
        <v>21</v>
      </c>
      <c r="B32" s="72" t="s">
        <v>553</v>
      </c>
      <c r="C32" s="71" t="s">
        <v>519</v>
      </c>
      <c r="D32" s="69">
        <v>15</v>
      </c>
      <c r="E32" s="69">
        <v>5476</v>
      </c>
      <c r="F32" s="69">
        <v>4797</v>
      </c>
      <c r="G32" s="69">
        <v>9604</v>
      </c>
      <c r="H32" s="69">
        <v>5000</v>
      </c>
      <c r="I32" s="83">
        <v>0</v>
      </c>
      <c r="J32" s="70">
        <f t="shared" si="1"/>
        <v>5000</v>
      </c>
      <c r="K32" s="70">
        <f t="shared" si="2"/>
        <v>1250</v>
      </c>
      <c r="L32" s="70"/>
      <c r="M32" s="70">
        <f t="shared" si="3"/>
        <v>1250</v>
      </c>
      <c r="N32" s="70"/>
      <c r="O32" s="70">
        <f t="shared" si="4"/>
        <v>1250</v>
      </c>
      <c r="P32" s="70"/>
      <c r="Q32" s="70">
        <f t="shared" si="5"/>
        <v>1250</v>
      </c>
      <c r="R32" s="70"/>
      <c r="S32" s="92">
        <f t="shared" si="0"/>
        <v>75000</v>
      </c>
      <c r="T32" s="90">
        <f t="shared" si="6"/>
        <v>6625.666666666667</v>
      </c>
      <c r="U32" s="66">
        <f>H32-I32</f>
        <v>5000</v>
      </c>
    </row>
    <row r="33" spans="1:21" ht="15">
      <c r="A33" s="71">
        <v>22</v>
      </c>
      <c r="B33" s="72" t="s">
        <v>554</v>
      </c>
      <c r="C33" s="71" t="s">
        <v>519</v>
      </c>
      <c r="D33" s="69">
        <v>20</v>
      </c>
      <c r="E33" s="69">
        <v>5067</v>
      </c>
      <c r="F33" s="69">
        <v>4944</v>
      </c>
      <c r="G33" s="69">
        <v>6790</v>
      </c>
      <c r="H33" s="69">
        <v>5000</v>
      </c>
      <c r="I33" s="83">
        <v>0</v>
      </c>
      <c r="J33" s="70">
        <f t="shared" si="1"/>
        <v>5000</v>
      </c>
      <c r="K33" s="70">
        <f t="shared" si="2"/>
        <v>1250</v>
      </c>
      <c r="L33" s="70"/>
      <c r="M33" s="70">
        <f t="shared" si="3"/>
        <v>1250</v>
      </c>
      <c r="N33" s="70"/>
      <c r="O33" s="70">
        <f t="shared" si="4"/>
        <v>1250</v>
      </c>
      <c r="P33" s="70"/>
      <c r="Q33" s="70">
        <f t="shared" si="5"/>
        <v>1250</v>
      </c>
      <c r="R33" s="70"/>
      <c r="S33" s="92">
        <f t="shared" si="0"/>
        <v>100000</v>
      </c>
      <c r="T33" s="90">
        <f t="shared" si="6"/>
        <v>5600.333333333333</v>
      </c>
      <c r="U33" s="66">
        <f t="shared" si="7"/>
        <v>5000</v>
      </c>
    </row>
    <row r="34" spans="1:21" ht="15">
      <c r="A34" s="71">
        <v>23</v>
      </c>
      <c r="B34" s="72" t="s">
        <v>555</v>
      </c>
      <c r="C34" s="71" t="s">
        <v>519</v>
      </c>
      <c r="D34" s="69">
        <v>20</v>
      </c>
      <c r="E34" s="69">
        <v>5423</v>
      </c>
      <c r="F34" s="69">
        <v>5299</v>
      </c>
      <c r="G34" s="69">
        <v>6961</v>
      </c>
      <c r="H34" s="69">
        <v>5000</v>
      </c>
      <c r="I34" s="83">
        <v>0</v>
      </c>
      <c r="J34" s="70">
        <f t="shared" si="1"/>
        <v>5000</v>
      </c>
      <c r="K34" s="70">
        <f t="shared" si="2"/>
        <v>1250</v>
      </c>
      <c r="L34" s="70"/>
      <c r="M34" s="70">
        <f t="shared" si="3"/>
        <v>1250</v>
      </c>
      <c r="N34" s="70"/>
      <c r="O34" s="70">
        <f t="shared" si="4"/>
        <v>1250</v>
      </c>
      <c r="P34" s="70"/>
      <c r="Q34" s="70">
        <f t="shared" si="5"/>
        <v>1250</v>
      </c>
      <c r="R34" s="70"/>
      <c r="S34" s="92">
        <f t="shared" si="0"/>
        <v>100000</v>
      </c>
      <c r="T34" s="90">
        <f t="shared" si="6"/>
        <v>5894.333333333333</v>
      </c>
      <c r="U34" s="66">
        <f t="shared" si="7"/>
        <v>5000</v>
      </c>
    </row>
    <row r="35" spans="1:21" ht="15">
      <c r="A35" s="80">
        <v>24</v>
      </c>
      <c r="B35" s="72" t="s">
        <v>556</v>
      </c>
      <c r="C35" s="71" t="s">
        <v>519</v>
      </c>
      <c r="D35" s="69">
        <v>20</v>
      </c>
      <c r="E35" s="69">
        <v>3580</v>
      </c>
      <c r="F35" s="69">
        <v>1962</v>
      </c>
      <c r="G35" s="69">
        <v>4267</v>
      </c>
      <c r="H35" s="69">
        <v>2000</v>
      </c>
      <c r="I35" s="83">
        <v>0</v>
      </c>
      <c r="J35" s="70">
        <f t="shared" si="1"/>
        <v>2000</v>
      </c>
      <c r="K35" s="70">
        <f t="shared" si="2"/>
        <v>500</v>
      </c>
      <c r="L35" s="70"/>
      <c r="M35" s="70">
        <f t="shared" si="3"/>
        <v>500</v>
      </c>
      <c r="N35" s="70"/>
      <c r="O35" s="70">
        <f t="shared" si="4"/>
        <v>500</v>
      </c>
      <c r="P35" s="70"/>
      <c r="Q35" s="70">
        <f t="shared" si="5"/>
        <v>500</v>
      </c>
      <c r="R35" s="70"/>
      <c r="S35" s="92">
        <f t="shared" si="0"/>
        <v>40000</v>
      </c>
      <c r="T35" s="90">
        <f t="shared" si="6"/>
        <v>3269.6666666666665</v>
      </c>
      <c r="U35" s="66">
        <f t="shared" si="7"/>
        <v>2000</v>
      </c>
    </row>
    <row r="36" spans="1:21" ht="15">
      <c r="A36" s="71">
        <v>25</v>
      </c>
      <c r="B36" s="72" t="s">
        <v>557</v>
      </c>
      <c r="C36" s="71" t="s">
        <v>519</v>
      </c>
      <c r="D36" s="69">
        <v>20</v>
      </c>
      <c r="E36" s="69">
        <v>4571</v>
      </c>
      <c r="F36" s="69">
        <v>3692</v>
      </c>
      <c r="G36" s="69">
        <v>5685</v>
      </c>
      <c r="H36" s="69">
        <v>3000</v>
      </c>
      <c r="I36" s="83">
        <v>0</v>
      </c>
      <c r="J36" s="70">
        <f>H36-I36</f>
        <v>3000</v>
      </c>
      <c r="K36" s="70">
        <f>J36/4</f>
        <v>750</v>
      </c>
      <c r="L36" s="70"/>
      <c r="M36" s="70">
        <f>J36/4</f>
        <v>750</v>
      </c>
      <c r="N36" s="70"/>
      <c r="O36" s="70">
        <f t="shared" si="4"/>
        <v>750</v>
      </c>
      <c r="P36" s="70"/>
      <c r="Q36" s="70">
        <f t="shared" si="5"/>
        <v>750</v>
      </c>
      <c r="R36" s="70"/>
      <c r="S36" s="92">
        <f t="shared" si="0"/>
        <v>60000</v>
      </c>
      <c r="T36" s="90">
        <f>(SUM(E36,F36,G36))/3</f>
        <v>4649.333333333333</v>
      </c>
      <c r="U36" s="66">
        <f>H36-I36</f>
        <v>3000</v>
      </c>
    </row>
    <row r="37" spans="1:21" ht="15">
      <c r="A37" s="71">
        <v>26</v>
      </c>
      <c r="B37" s="84" t="s">
        <v>558</v>
      </c>
      <c r="C37" s="71" t="s">
        <v>519</v>
      </c>
      <c r="D37" s="69">
        <v>130</v>
      </c>
      <c r="E37" s="69">
        <v>0</v>
      </c>
      <c r="F37" s="69">
        <v>0</v>
      </c>
      <c r="G37" s="69">
        <v>1000</v>
      </c>
      <c r="H37" s="69">
        <v>1000</v>
      </c>
      <c r="I37" s="83">
        <v>0</v>
      </c>
      <c r="J37" s="70">
        <f>H37-I37</f>
        <v>1000</v>
      </c>
      <c r="K37" s="70">
        <f>J37/4</f>
        <v>250</v>
      </c>
      <c r="L37" s="70"/>
      <c r="M37" s="70">
        <f>J37/4</f>
        <v>250</v>
      </c>
      <c r="N37" s="70"/>
      <c r="O37" s="70">
        <f>J37/4</f>
        <v>250</v>
      </c>
      <c r="P37" s="70"/>
      <c r="Q37" s="70">
        <f>J37/4</f>
        <v>250</v>
      </c>
      <c r="R37" s="70"/>
      <c r="S37" s="92">
        <f>D37*J37</f>
        <v>130000</v>
      </c>
      <c r="T37" s="90">
        <f>(SUM(E37,F37,G37))/3</f>
        <v>333.3333333333333</v>
      </c>
      <c r="U37" s="66">
        <f>H37-I37</f>
        <v>1000</v>
      </c>
    </row>
    <row r="38" spans="1:21" ht="15">
      <c r="A38" s="80">
        <v>27</v>
      </c>
      <c r="B38" s="84" t="s">
        <v>559</v>
      </c>
      <c r="C38" s="71" t="s">
        <v>519</v>
      </c>
      <c r="D38" s="69">
        <v>130</v>
      </c>
      <c r="E38" s="69">
        <v>0</v>
      </c>
      <c r="F38" s="69">
        <v>0</v>
      </c>
      <c r="G38" s="69">
        <v>1000</v>
      </c>
      <c r="H38" s="69">
        <v>1000</v>
      </c>
      <c r="I38" s="83">
        <v>0</v>
      </c>
      <c r="J38" s="70">
        <f>H38-I38</f>
        <v>1000</v>
      </c>
      <c r="K38" s="70">
        <f>J38/4</f>
        <v>250</v>
      </c>
      <c r="L38" s="70"/>
      <c r="M38" s="70">
        <f>J38/4</f>
        <v>250</v>
      </c>
      <c r="N38" s="70"/>
      <c r="O38" s="70">
        <f>J38/4</f>
        <v>250</v>
      </c>
      <c r="P38" s="70"/>
      <c r="Q38" s="70">
        <f>J38/4</f>
        <v>250</v>
      </c>
      <c r="R38" s="70"/>
      <c r="S38" s="92">
        <f>D38*J38</f>
        <v>130000</v>
      </c>
      <c r="T38" s="90">
        <f>(SUM(E38,F38,G38))/3</f>
        <v>333.3333333333333</v>
      </c>
      <c r="U38" s="66">
        <f>H38-I38</f>
        <v>1000</v>
      </c>
    </row>
    <row r="39" spans="1:21" ht="15">
      <c r="A39" s="71">
        <v>28</v>
      </c>
      <c r="B39" s="84" t="s">
        <v>560</v>
      </c>
      <c r="C39" s="71" t="s">
        <v>519</v>
      </c>
      <c r="D39" s="69">
        <v>130</v>
      </c>
      <c r="E39" s="69">
        <v>0</v>
      </c>
      <c r="F39" s="69">
        <v>0</v>
      </c>
      <c r="G39" s="69">
        <v>1200</v>
      </c>
      <c r="H39" s="69">
        <v>1200</v>
      </c>
      <c r="I39" s="83">
        <v>0</v>
      </c>
      <c r="J39" s="70">
        <f>H39-I39</f>
        <v>1200</v>
      </c>
      <c r="K39" s="70">
        <f>J39/4</f>
        <v>300</v>
      </c>
      <c r="L39" s="70"/>
      <c r="M39" s="85">
        <f>J39/4</f>
        <v>300</v>
      </c>
      <c r="N39" s="85"/>
      <c r="O39" s="85">
        <f>J39/4</f>
        <v>300</v>
      </c>
      <c r="P39" s="85"/>
      <c r="Q39" s="85">
        <f>J39/4</f>
        <v>300</v>
      </c>
      <c r="R39" s="85"/>
      <c r="S39" s="92">
        <f>D39*J39</f>
        <v>156000</v>
      </c>
      <c r="T39" s="90">
        <f>(SUM(E39,F39,G39))/3</f>
        <v>400</v>
      </c>
      <c r="U39" s="66">
        <f>H39-I39</f>
        <v>1200</v>
      </c>
    </row>
    <row r="40" spans="1:21" ht="15">
      <c r="A40" s="71">
        <v>29</v>
      </c>
      <c r="B40" s="86" t="s">
        <v>561</v>
      </c>
      <c r="C40" s="71" t="s">
        <v>562</v>
      </c>
      <c r="D40" s="69">
        <v>963</v>
      </c>
      <c r="E40" s="69">
        <v>471</v>
      </c>
      <c r="F40" s="69">
        <v>416</v>
      </c>
      <c r="G40" s="69">
        <v>300</v>
      </c>
      <c r="H40" s="69">
        <v>300</v>
      </c>
      <c r="I40" s="83">
        <v>2</v>
      </c>
      <c r="J40" s="70">
        <f>H40-I40</f>
        <v>298</v>
      </c>
      <c r="K40" s="70">
        <f t="shared" si="2"/>
        <v>74.5</v>
      </c>
      <c r="L40" s="70"/>
      <c r="M40" s="70">
        <f t="shared" si="3"/>
        <v>74.5</v>
      </c>
      <c r="N40" s="70"/>
      <c r="O40" s="70">
        <f t="shared" si="4"/>
        <v>74.5</v>
      </c>
      <c r="P40" s="70"/>
      <c r="Q40" s="70">
        <f t="shared" si="5"/>
        <v>74.5</v>
      </c>
      <c r="R40" s="70"/>
      <c r="S40" s="92">
        <f t="shared" si="0"/>
        <v>286974</v>
      </c>
      <c r="T40" s="90">
        <f t="shared" si="6"/>
        <v>395.6666666666667</v>
      </c>
      <c r="U40" s="66">
        <f>H40-I40</f>
        <v>298</v>
      </c>
    </row>
    <row r="41" spans="1:21" ht="15">
      <c r="A41" s="80">
        <v>30</v>
      </c>
      <c r="B41" s="84" t="s">
        <v>563</v>
      </c>
      <c r="C41" s="71" t="s">
        <v>562</v>
      </c>
      <c r="D41" s="69">
        <v>500</v>
      </c>
      <c r="E41" s="69">
        <v>148</v>
      </c>
      <c r="F41" s="69">
        <v>211</v>
      </c>
      <c r="G41" s="69">
        <v>125</v>
      </c>
      <c r="H41" s="69">
        <v>100</v>
      </c>
      <c r="I41" s="83">
        <v>20</v>
      </c>
      <c r="J41" s="70">
        <f t="shared" si="1"/>
        <v>80</v>
      </c>
      <c r="K41" s="70">
        <f t="shared" si="2"/>
        <v>20</v>
      </c>
      <c r="L41" s="70"/>
      <c r="M41" s="70">
        <f t="shared" si="3"/>
        <v>20</v>
      </c>
      <c r="N41" s="70"/>
      <c r="O41" s="70">
        <f t="shared" si="4"/>
        <v>20</v>
      </c>
      <c r="P41" s="70"/>
      <c r="Q41" s="70">
        <f t="shared" si="5"/>
        <v>20</v>
      </c>
      <c r="R41" s="70"/>
      <c r="S41" s="92">
        <f t="shared" si="0"/>
        <v>40000</v>
      </c>
      <c r="T41" s="90">
        <f t="shared" si="6"/>
        <v>161.33333333333334</v>
      </c>
      <c r="U41" s="66">
        <f t="shared" si="7"/>
        <v>80</v>
      </c>
    </row>
    <row r="42" spans="1:21" ht="15">
      <c r="A42" s="71">
        <v>31</v>
      </c>
      <c r="B42" s="84" t="s">
        <v>564</v>
      </c>
      <c r="C42" s="71" t="s">
        <v>565</v>
      </c>
      <c r="D42" s="69">
        <v>1.45</v>
      </c>
      <c r="E42" s="69">
        <v>4000</v>
      </c>
      <c r="F42" s="69">
        <v>4000</v>
      </c>
      <c r="G42" s="69">
        <v>3000</v>
      </c>
      <c r="H42" s="69">
        <v>2000</v>
      </c>
      <c r="I42" s="83">
        <v>0</v>
      </c>
      <c r="J42" s="70">
        <f t="shared" si="1"/>
        <v>2000</v>
      </c>
      <c r="K42" s="70">
        <f t="shared" si="2"/>
        <v>500</v>
      </c>
      <c r="L42" s="70"/>
      <c r="M42" s="70">
        <f t="shared" si="3"/>
        <v>500</v>
      </c>
      <c r="N42" s="70"/>
      <c r="O42" s="70">
        <f t="shared" si="4"/>
        <v>500</v>
      </c>
      <c r="P42" s="70"/>
      <c r="Q42" s="70">
        <f t="shared" si="5"/>
        <v>500</v>
      </c>
      <c r="R42" s="70"/>
      <c r="S42" s="92">
        <f t="shared" si="0"/>
        <v>2900</v>
      </c>
      <c r="T42" s="90">
        <f t="shared" si="6"/>
        <v>3666.6666666666665</v>
      </c>
      <c r="U42" s="66">
        <f t="shared" si="7"/>
        <v>2000</v>
      </c>
    </row>
    <row r="43" spans="1:21" ht="15">
      <c r="A43" s="71">
        <v>32</v>
      </c>
      <c r="B43" s="84" t="s">
        <v>566</v>
      </c>
      <c r="C43" s="71" t="s">
        <v>562</v>
      </c>
      <c r="D43" s="69">
        <v>180</v>
      </c>
      <c r="E43" s="69">
        <v>45</v>
      </c>
      <c r="F43" s="69">
        <v>65</v>
      </c>
      <c r="G43" s="69">
        <v>40</v>
      </c>
      <c r="H43" s="69">
        <v>40</v>
      </c>
      <c r="I43" s="83">
        <v>3</v>
      </c>
      <c r="J43" s="70">
        <f>H43-I43</f>
        <v>37</v>
      </c>
      <c r="K43" s="70">
        <f>J43/4</f>
        <v>9.25</v>
      </c>
      <c r="L43" s="70"/>
      <c r="M43" s="70">
        <f>J43/4</f>
        <v>9.25</v>
      </c>
      <c r="N43" s="70"/>
      <c r="O43" s="70">
        <f t="shared" si="4"/>
        <v>9.25</v>
      </c>
      <c r="P43" s="70"/>
      <c r="Q43" s="70">
        <f t="shared" si="5"/>
        <v>9.25</v>
      </c>
      <c r="R43" s="70"/>
      <c r="S43" s="92">
        <f t="shared" si="0"/>
        <v>6660</v>
      </c>
      <c r="T43" s="90">
        <f>(SUM(E43,F43,G43))/3</f>
        <v>50</v>
      </c>
      <c r="U43" s="66">
        <f>H43-I43</f>
        <v>37</v>
      </c>
    </row>
    <row r="44" spans="1:21" ht="15">
      <c r="A44" s="80">
        <v>33</v>
      </c>
      <c r="B44" s="84" t="s">
        <v>567</v>
      </c>
      <c r="C44" s="71" t="s">
        <v>562</v>
      </c>
      <c r="D44" s="69">
        <v>695</v>
      </c>
      <c r="E44" s="69">
        <v>10</v>
      </c>
      <c r="F44" s="69">
        <v>10</v>
      </c>
      <c r="G44" s="69">
        <v>10</v>
      </c>
      <c r="H44" s="69">
        <v>10</v>
      </c>
      <c r="I44" s="83">
        <v>0</v>
      </c>
      <c r="J44" s="70">
        <f t="shared" si="1"/>
        <v>10</v>
      </c>
      <c r="K44" s="70">
        <f t="shared" si="2"/>
        <v>2.5</v>
      </c>
      <c r="L44" s="70"/>
      <c r="M44" s="70">
        <f t="shared" si="3"/>
        <v>2.5</v>
      </c>
      <c r="N44" s="70"/>
      <c r="O44" s="70">
        <f t="shared" si="4"/>
        <v>2.5</v>
      </c>
      <c r="P44" s="70"/>
      <c r="Q44" s="70">
        <f t="shared" si="5"/>
        <v>2.5</v>
      </c>
      <c r="R44" s="70"/>
      <c r="S44" s="92">
        <f t="shared" si="0"/>
        <v>6950</v>
      </c>
      <c r="T44" s="90">
        <f t="shared" si="6"/>
        <v>10</v>
      </c>
      <c r="U44" s="66">
        <f t="shared" si="7"/>
        <v>10</v>
      </c>
    </row>
    <row r="45" spans="1:21" ht="15">
      <c r="A45" s="71">
        <v>34</v>
      </c>
      <c r="B45" s="84" t="s">
        <v>568</v>
      </c>
      <c r="C45" s="71" t="s">
        <v>192</v>
      </c>
      <c r="D45" s="69">
        <v>11000</v>
      </c>
      <c r="E45" s="69">
        <v>11</v>
      </c>
      <c r="F45" s="69">
        <v>16</v>
      </c>
      <c r="G45" s="69">
        <v>12</v>
      </c>
      <c r="H45" s="69">
        <v>15</v>
      </c>
      <c r="I45" s="83">
        <v>1</v>
      </c>
      <c r="J45" s="70">
        <f t="shared" si="1"/>
        <v>14</v>
      </c>
      <c r="K45" s="70">
        <f t="shared" si="2"/>
        <v>3.5</v>
      </c>
      <c r="L45" s="70"/>
      <c r="M45" s="70">
        <f t="shared" si="3"/>
        <v>3.5</v>
      </c>
      <c r="N45" s="70"/>
      <c r="O45" s="70">
        <f t="shared" si="4"/>
        <v>3.5</v>
      </c>
      <c r="P45" s="70"/>
      <c r="Q45" s="70">
        <f t="shared" si="5"/>
        <v>3.5</v>
      </c>
      <c r="R45" s="70"/>
      <c r="S45" s="92">
        <f t="shared" si="0"/>
        <v>154000</v>
      </c>
      <c r="T45" s="90">
        <f t="shared" si="6"/>
        <v>13</v>
      </c>
      <c r="U45" s="66">
        <f t="shared" si="7"/>
        <v>14</v>
      </c>
    </row>
    <row r="46" spans="1:21" ht="15">
      <c r="A46" s="71">
        <v>35</v>
      </c>
      <c r="B46" s="84" t="s">
        <v>569</v>
      </c>
      <c r="C46" s="71">
        <v>1.9</v>
      </c>
      <c r="D46" s="69">
        <v>0</v>
      </c>
      <c r="E46" s="69">
        <v>0</v>
      </c>
      <c r="F46" s="69">
        <v>0</v>
      </c>
      <c r="G46" s="69">
        <v>500</v>
      </c>
      <c r="H46" s="69">
        <v>500</v>
      </c>
      <c r="I46" s="70">
        <v>0</v>
      </c>
      <c r="J46" s="70">
        <f>H46-I46</f>
        <v>500</v>
      </c>
      <c r="K46" s="70">
        <f>J46/4</f>
        <v>125</v>
      </c>
      <c r="L46" s="70"/>
      <c r="M46" s="70">
        <f>J46/4</f>
        <v>125</v>
      </c>
      <c r="N46" s="70"/>
      <c r="O46" s="70">
        <f>J46/4</f>
        <v>125</v>
      </c>
      <c r="P46" s="70"/>
      <c r="Q46" s="70">
        <f>J46/4</f>
        <v>125</v>
      </c>
      <c r="R46" s="70"/>
      <c r="S46" s="92">
        <f>D46*J46</f>
        <v>0</v>
      </c>
      <c r="T46" s="90">
        <f>(SUM(E46,F46,G46))/3</f>
        <v>166.66666666666666</v>
      </c>
      <c r="U46" s="66">
        <f>H46-I46</f>
        <v>500</v>
      </c>
    </row>
    <row r="47" spans="1:21" ht="15">
      <c r="A47" s="80">
        <v>36</v>
      </c>
      <c r="B47" s="86" t="s">
        <v>570</v>
      </c>
      <c r="C47" s="71" t="s">
        <v>562</v>
      </c>
      <c r="D47" s="69">
        <v>1250</v>
      </c>
      <c r="E47" s="69">
        <v>6</v>
      </c>
      <c r="F47" s="69">
        <v>5</v>
      </c>
      <c r="G47" s="69">
        <v>5</v>
      </c>
      <c r="H47" s="69">
        <v>5</v>
      </c>
      <c r="I47" s="70">
        <v>0</v>
      </c>
      <c r="J47" s="70">
        <f>H47-I47</f>
        <v>5</v>
      </c>
      <c r="K47" s="70">
        <f>J47/4</f>
        <v>1.25</v>
      </c>
      <c r="L47" s="70"/>
      <c r="M47" s="70">
        <f>J47/4</f>
        <v>1.25</v>
      </c>
      <c r="N47" s="70"/>
      <c r="O47" s="70">
        <f>J47/4</f>
        <v>1.25</v>
      </c>
      <c r="P47" s="70"/>
      <c r="Q47" s="70">
        <f>J47/4</f>
        <v>1.25</v>
      </c>
      <c r="R47" s="70"/>
      <c r="S47" s="92">
        <f>D47*J47</f>
        <v>6250</v>
      </c>
      <c r="T47" s="90">
        <f>(SUM(E47,F47,G47))/3</f>
        <v>5.333333333333333</v>
      </c>
      <c r="U47" s="66">
        <f>H47-I47</f>
        <v>5</v>
      </c>
    </row>
    <row r="48" spans="1:19" ht="15">
      <c r="A48" s="73"/>
      <c r="B48" s="74"/>
      <c r="C48" s="73"/>
      <c r="D48" s="75"/>
      <c r="E48" s="75"/>
      <c r="F48" s="75"/>
      <c r="G48" s="75"/>
      <c r="H48" s="75"/>
      <c r="I48" s="76"/>
      <c r="J48" s="76"/>
      <c r="K48" s="76"/>
      <c r="L48" s="76"/>
      <c r="M48" s="76"/>
      <c r="N48" s="76"/>
      <c r="O48" s="76"/>
      <c r="P48" s="76"/>
      <c r="Q48" s="76"/>
      <c r="R48" s="76"/>
      <c r="S48" s="94"/>
    </row>
    <row r="49" spans="1:19" ht="15">
      <c r="A49" s="297" t="s">
        <v>536</v>
      </c>
      <c r="B49" s="297"/>
      <c r="C49" s="297"/>
      <c r="D49" s="297"/>
      <c r="E49" s="297" t="s">
        <v>537</v>
      </c>
      <c r="F49" s="297"/>
      <c r="G49" s="297"/>
      <c r="H49" s="297"/>
      <c r="I49" s="297"/>
      <c r="J49" s="297"/>
      <c r="K49" s="73"/>
      <c r="L49" s="297" t="s">
        <v>538</v>
      </c>
      <c r="M49" s="297"/>
      <c r="N49" s="297"/>
      <c r="O49" s="297"/>
      <c r="P49" s="297"/>
      <c r="Q49" s="297"/>
      <c r="R49" s="297"/>
      <c r="S49" s="297"/>
    </row>
    <row r="50" spans="1:19" ht="15">
      <c r="A50" s="297" t="s">
        <v>539</v>
      </c>
      <c r="B50" s="297"/>
      <c r="C50" s="297"/>
      <c r="D50" s="297"/>
      <c r="E50" s="297" t="s">
        <v>540</v>
      </c>
      <c r="F50" s="297"/>
      <c r="G50" s="297"/>
      <c r="H50" s="297"/>
      <c r="I50" s="297"/>
      <c r="J50" s="297"/>
      <c r="K50" s="78" t="s">
        <v>541</v>
      </c>
      <c r="L50" s="78"/>
      <c r="M50" s="298" t="s">
        <v>542</v>
      </c>
      <c r="N50" s="298"/>
      <c r="O50" s="298"/>
      <c r="P50" s="298"/>
      <c r="Q50" s="298"/>
      <c r="R50" s="298"/>
      <c r="S50" s="298"/>
    </row>
    <row r="51" spans="1:19" ht="15">
      <c r="A51" s="297" t="s">
        <v>543</v>
      </c>
      <c r="B51" s="297"/>
      <c r="C51" s="297"/>
      <c r="D51" s="297"/>
      <c r="E51" s="297" t="s">
        <v>544</v>
      </c>
      <c r="F51" s="297"/>
      <c r="G51" s="297"/>
      <c r="H51" s="297"/>
      <c r="I51" s="297"/>
      <c r="J51" s="297"/>
      <c r="K51" s="297"/>
      <c r="L51" s="78"/>
      <c r="M51" s="298" t="s">
        <v>545</v>
      </c>
      <c r="N51" s="298"/>
      <c r="O51" s="298"/>
      <c r="P51" s="298"/>
      <c r="Q51" s="298"/>
      <c r="R51" s="298"/>
      <c r="S51" s="298"/>
    </row>
    <row r="52" spans="1:19" ht="15">
      <c r="A52" s="73"/>
      <c r="B52" s="73"/>
      <c r="C52" s="73"/>
      <c r="D52" s="79"/>
      <c r="E52" s="297" t="s">
        <v>546</v>
      </c>
      <c r="F52" s="297"/>
      <c r="G52" s="297"/>
      <c r="H52" s="297"/>
      <c r="I52" s="297"/>
      <c r="J52" s="297"/>
      <c r="K52" s="297"/>
      <c r="L52" s="297"/>
      <c r="M52" s="297"/>
      <c r="N52" s="297"/>
      <c r="O52" s="297"/>
      <c r="P52" s="297"/>
      <c r="Q52" s="297"/>
      <c r="R52" s="77"/>
      <c r="S52" s="95"/>
    </row>
    <row r="53" spans="1:19" ht="15">
      <c r="A53" s="297" t="s">
        <v>547</v>
      </c>
      <c r="B53" s="297"/>
      <c r="C53" s="297"/>
      <c r="D53" s="297"/>
      <c r="E53" s="297" t="s">
        <v>548</v>
      </c>
      <c r="F53" s="297"/>
      <c r="G53" s="297"/>
      <c r="H53" s="297"/>
      <c r="I53" s="297"/>
      <c r="J53" s="297"/>
      <c r="K53" s="78" t="s">
        <v>549</v>
      </c>
      <c r="L53" s="78"/>
      <c r="M53" s="78"/>
      <c r="N53" s="78"/>
      <c r="O53" s="78"/>
      <c r="P53" s="78"/>
      <c r="Q53" s="78"/>
      <c r="R53" s="78"/>
      <c r="S53" s="96"/>
    </row>
    <row r="54" spans="1:21" ht="15">
      <c r="A54" s="71">
        <v>37</v>
      </c>
      <c r="B54" s="84" t="s">
        <v>571</v>
      </c>
      <c r="C54" s="71" t="s">
        <v>562</v>
      </c>
      <c r="D54" s="69">
        <v>560</v>
      </c>
      <c r="E54" s="69">
        <v>20</v>
      </c>
      <c r="F54" s="69">
        <v>25</v>
      </c>
      <c r="G54" s="69">
        <v>21</v>
      </c>
      <c r="H54" s="69">
        <v>15</v>
      </c>
      <c r="I54" s="70">
        <v>5</v>
      </c>
      <c r="J54" s="70">
        <f>H54-I54</f>
        <v>10</v>
      </c>
      <c r="K54" s="70">
        <f>J54/4</f>
        <v>2.5</v>
      </c>
      <c r="L54" s="70"/>
      <c r="M54" s="70">
        <f>J54/4</f>
        <v>2.5</v>
      </c>
      <c r="N54" s="70"/>
      <c r="O54" s="70">
        <f t="shared" si="4"/>
        <v>2.5</v>
      </c>
      <c r="P54" s="70"/>
      <c r="Q54" s="70">
        <f t="shared" si="5"/>
        <v>2.5</v>
      </c>
      <c r="R54" s="70"/>
      <c r="S54" s="92">
        <f t="shared" si="0"/>
        <v>5600</v>
      </c>
      <c r="T54" s="90">
        <f>(SUM(E54,F54,G54))/3</f>
        <v>22</v>
      </c>
      <c r="U54" s="66">
        <f>H54-I54</f>
        <v>10</v>
      </c>
    </row>
    <row r="55" spans="1:21" ht="15">
      <c r="A55" s="71">
        <v>38</v>
      </c>
      <c r="B55" s="84" t="s">
        <v>572</v>
      </c>
      <c r="C55" s="71" t="s">
        <v>562</v>
      </c>
      <c r="D55" s="69">
        <v>780</v>
      </c>
      <c r="E55" s="69">
        <v>3</v>
      </c>
      <c r="F55" s="69">
        <v>6</v>
      </c>
      <c r="G55" s="69">
        <v>2</v>
      </c>
      <c r="H55" s="69">
        <v>2</v>
      </c>
      <c r="I55" s="70">
        <v>0</v>
      </c>
      <c r="J55" s="70">
        <f t="shared" si="1"/>
        <v>2</v>
      </c>
      <c r="K55" s="70">
        <f t="shared" si="2"/>
        <v>0.5</v>
      </c>
      <c r="L55" s="70"/>
      <c r="M55" s="70">
        <f t="shared" si="3"/>
        <v>0.5</v>
      </c>
      <c r="N55" s="70"/>
      <c r="O55" s="70">
        <f t="shared" si="4"/>
        <v>0.5</v>
      </c>
      <c r="P55" s="70"/>
      <c r="Q55" s="70">
        <f t="shared" si="5"/>
        <v>0.5</v>
      </c>
      <c r="R55" s="70"/>
      <c r="S55" s="92">
        <f t="shared" si="0"/>
        <v>1560</v>
      </c>
      <c r="T55" s="90">
        <f t="shared" si="6"/>
        <v>3.6666666666666665</v>
      </c>
      <c r="U55" s="66">
        <f t="shared" si="7"/>
        <v>2</v>
      </c>
    </row>
    <row r="56" spans="1:21" ht="15">
      <c r="A56" s="71">
        <v>39</v>
      </c>
      <c r="B56" s="84" t="s">
        <v>573</v>
      </c>
      <c r="C56" s="71" t="s">
        <v>562</v>
      </c>
      <c r="D56" s="69">
        <v>2000</v>
      </c>
      <c r="E56" s="69">
        <v>6</v>
      </c>
      <c r="F56" s="69">
        <v>5</v>
      </c>
      <c r="G56" s="69">
        <v>5</v>
      </c>
      <c r="H56" s="69">
        <v>5</v>
      </c>
      <c r="I56" s="70">
        <v>1</v>
      </c>
      <c r="J56" s="70">
        <f t="shared" si="1"/>
        <v>4</v>
      </c>
      <c r="K56" s="70">
        <f t="shared" si="2"/>
        <v>1</v>
      </c>
      <c r="L56" s="70"/>
      <c r="M56" s="70">
        <f t="shared" si="3"/>
        <v>1</v>
      </c>
      <c r="N56" s="70"/>
      <c r="O56" s="70">
        <f t="shared" si="4"/>
        <v>1</v>
      </c>
      <c r="P56" s="70"/>
      <c r="Q56" s="70">
        <f t="shared" si="5"/>
        <v>1</v>
      </c>
      <c r="R56" s="70"/>
      <c r="S56" s="92">
        <f t="shared" si="0"/>
        <v>8000</v>
      </c>
      <c r="T56" s="90">
        <f t="shared" si="6"/>
        <v>5.333333333333333</v>
      </c>
      <c r="U56" s="66">
        <f t="shared" si="7"/>
        <v>4</v>
      </c>
    </row>
    <row r="57" spans="1:21" ht="15">
      <c r="A57" s="71">
        <v>40</v>
      </c>
      <c r="B57" s="84" t="s">
        <v>574</v>
      </c>
      <c r="C57" s="71" t="s">
        <v>562</v>
      </c>
      <c r="D57" s="69">
        <v>2996</v>
      </c>
      <c r="E57" s="69">
        <v>10</v>
      </c>
      <c r="F57" s="69">
        <v>27</v>
      </c>
      <c r="G57" s="69">
        <v>44</v>
      </c>
      <c r="H57" s="69">
        <v>40</v>
      </c>
      <c r="I57" s="70">
        <v>1</v>
      </c>
      <c r="J57" s="70">
        <f t="shared" si="1"/>
        <v>39</v>
      </c>
      <c r="K57" s="70">
        <f t="shared" si="2"/>
        <v>9.75</v>
      </c>
      <c r="L57" s="70"/>
      <c r="M57" s="70">
        <f t="shared" si="3"/>
        <v>9.75</v>
      </c>
      <c r="N57" s="70"/>
      <c r="O57" s="70">
        <f t="shared" si="4"/>
        <v>9.75</v>
      </c>
      <c r="P57" s="70"/>
      <c r="Q57" s="70">
        <f t="shared" si="5"/>
        <v>9.75</v>
      </c>
      <c r="R57" s="70"/>
      <c r="S57" s="92">
        <f t="shared" si="0"/>
        <v>116844</v>
      </c>
      <c r="T57" s="90">
        <f t="shared" si="6"/>
        <v>27</v>
      </c>
      <c r="U57" s="66">
        <f t="shared" si="7"/>
        <v>39</v>
      </c>
    </row>
    <row r="58" spans="1:21" ht="15">
      <c r="A58" s="71">
        <v>41</v>
      </c>
      <c r="B58" s="84" t="s">
        <v>575</v>
      </c>
      <c r="C58" s="71" t="s">
        <v>562</v>
      </c>
      <c r="D58" s="69">
        <v>100</v>
      </c>
      <c r="E58" s="69">
        <v>0</v>
      </c>
      <c r="F58" s="69">
        <v>10</v>
      </c>
      <c r="G58" s="69">
        <v>0</v>
      </c>
      <c r="H58" s="69">
        <v>5</v>
      </c>
      <c r="I58" s="70">
        <v>0</v>
      </c>
      <c r="J58" s="70">
        <f t="shared" si="1"/>
        <v>5</v>
      </c>
      <c r="K58" s="70">
        <f t="shared" si="2"/>
        <v>1.25</v>
      </c>
      <c r="L58" s="70"/>
      <c r="M58" s="70">
        <f t="shared" si="3"/>
        <v>1.25</v>
      </c>
      <c r="N58" s="70"/>
      <c r="O58" s="70">
        <f t="shared" si="4"/>
        <v>1.25</v>
      </c>
      <c r="P58" s="70"/>
      <c r="Q58" s="70">
        <f t="shared" si="5"/>
        <v>1.25</v>
      </c>
      <c r="R58" s="70"/>
      <c r="S58" s="92">
        <f t="shared" si="0"/>
        <v>500</v>
      </c>
      <c r="T58" s="90">
        <f t="shared" si="6"/>
        <v>3.3333333333333335</v>
      </c>
      <c r="U58" s="66">
        <f t="shared" si="7"/>
        <v>5</v>
      </c>
    </row>
    <row r="59" spans="1:21" ht="15">
      <c r="A59" s="71">
        <v>42</v>
      </c>
      <c r="B59" s="84" t="s">
        <v>576</v>
      </c>
      <c r="C59" s="71" t="s">
        <v>562</v>
      </c>
      <c r="D59" s="69">
        <v>589</v>
      </c>
      <c r="E59" s="69">
        <v>2</v>
      </c>
      <c r="F59" s="69">
        <v>3</v>
      </c>
      <c r="G59" s="69">
        <v>2</v>
      </c>
      <c r="H59" s="69">
        <v>2</v>
      </c>
      <c r="I59" s="70">
        <v>0</v>
      </c>
      <c r="J59" s="70">
        <f t="shared" si="1"/>
        <v>2</v>
      </c>
      <c r="K59" s="70">
        <f t="shared" si="2"/>
        <v>0.5</v>
      </c>
      <c r="L59" s="70"/>
      <c r="M59" s="70">
        <f t="shared" si="3"/>
        <v>0.5</v>
      </c>
      <c r="N59" s="70"/>
      <c r="O59" s="70">
        <f t="shared" si="4"/>
        <v>0.5</v>
      </c>
      <c r="P59" s="70"/>
      <c r="Q59" s="70">
        <f t="shared" si="5"/>
        <v>0.5</v>
      </c>
      <c r="R59" s="70"/>
      <c r="S59" s="92">
        <f t="shared" si="0"/>
        <v>1178</v>
      </c>
      <c r="T59" s="90">
        <f t="shared" si="6"/>
        <v>2.3333333333333335</v>
      </c>
      <c r="U59" s="66">
        <f t="shared" si="7"/>
        <v>2</v>
      </c>
    </row>
    <row r="60" spans="1:21" ht="15">
      <c r="A60" s="71">
        <v>43</v>
      </c>
      <c r="B60" s="84" t="s">
        <v>577</v>
      </c>
      <c r="C60" s="71" t="s">
        <v>562</v>
      </c>
      <c r="D60" s="69">
        <v>2100</v>
      </c>
      <c r="E60" s="69">
        <v>4</v>
      </c>
      <c r="F60" s="69">
        <v>2</v>
      </c>
      <c r="G60" s="69">
        <v>2</v>
      </c>
      <c r="H60" s="69">
        <v>2</v>
      </c>
      <c r="I60" s="70">
        <v>0</v>
      </c>
      <c r="J60" s="70">
        <f t="shared" si="1"/>
        <v>2</v>
      </c>
      <c r="K60" s="70">
        <f t="shared" si="2"/>
        <v>0.5</v>
      </c>
      <c r="L60" s="70"/>
      <c r="M60" s="70">
        <f t="shared" si="3"/>
        <v>0.5</v>
      </c>
      <c r="N60" s="70"/>
      <c r="O60" s="70">
        <f t="shared" si="4"/>
        <v>0.5</v>
      </c>
      <c r="P60" s="70"/>
      <c r="Q60" s="70">
        <f t="shared" si="5"/>
        <v>0.5</v>
      </c>
      <c r="R60" s="70"/>
      <c r="S60" s="92">
        <f t="shared" si="0"/>
        <v>4200</v>
      </c>
      <c r="T60" s="90">
        <f t="shared" si="6"/>
        <v>2.6666666666666665</v>
      </c>
      <c r="U60" s="66">
        <f t="shared" si="7"/>
        <v>2</v>
      </c>
    </row>
    <row r="61" spans="1:21" ht="15">
      <c r="A61" s="71">
        <v>44</v>
      </c>
      <c r="B61" s="84" t="s">
        <v>578</v>
      </c>
      <c r="C61" s="71" t="s">
        <v>562</v>
      </c>
      <c r="D61" s="69">
        <v>1490</v>
      </c>
      <c r="E61" s="69">
        <v>7</v>
      </c>
      <c r="F61" s="69">
        <v>10</v>
      </c>
      <c r="G61" s="69">
        <v>8</v>
      </c>
      <c r="H61" s="69">
        <v>8</v>
      </c>
      <c r="I61" s="70">
        <v>0</v>
      </c>
      <c r="J61" s="70">
        <f t="shared" si="1"/>
        <v>8</v>
      </c>
      <c r="K61" s="70">
        <f t="shared" si="2"/>
        <v>2</v>
      </c>
      <c r="L61" s="70"/>
      <c r="M61" s="70">
        <f t="shared" si="3"/>
        <v>2</v>
      </c>
      <c r="N61" s="70"/>
      <c r="O61" s="70">
        <f t="shared" si="4"/>
        <v>2</v>
      </c>
      <c r="P61" s="70"/>
      <c r="Q61" s="70">
        <f t="shared" si="5"/>
        <v>2</v>
      </c>
      <c r="R61" s="70"/>
      <c r="S61" s="92">
        <f t="shared" si="0"/>
        <v>11920</v>
      </c>
      <c r="T61" s="90">
        <f t="shared" si="6"/>
        <v>8.333333333333334</v>
      </c>
      <c r="U61" s="66">
        <f t="shared" si="7"/>
        <v>8</v>
      </c>
    </row>
    <row r="62" spans="1:21" ht="15">
      <c r="A62" s="71">
        <v>45</v>
      </c>
      <c r="B62" s="84" t="s">
        <v>579</v>
      </c>
      <c r="C62" s="71" t="s">
        <v>562</v>
      </c>
      <c r="D62" s="69">
        <v>890</v>
      </c>
      <c r="E62" s="69">
        <v>7</v>
      </c>
      <c r="F62" s="69">
        <v>10</v>
      </c>
      <c r="G62" s="69">
        <v>8</v>
      </c>
      <c r="H62" s="69">
        <v>8</v>
      </c>
      <c r="I62" s="70">
        <v>0</v>
      </c>
      <c r="J62" s="70">
        <f t="shared" si="1"/>
        <v>8</v>
      </c>
      <c r="K62" s="70">
        <f t="shared" si="2"/>
        <v>2</v>
      </c>
      <c r="L62" s="70"/>
      <c r="M62" s="70">
        <f t="shared" si="3"/>
        <v>2</v>
      </c>
      <c r="N62" s="70"/>
      <c r="O62" s="70">
        <f t="shared" si="4"/>
        <v>2</v>
      </c>
      <c r="P62" s="70"/>
      <c r="Q62" s="70">
        <f t="shared" si="5"/>
        <v>2</v>
      </c>
      <c r="R62" s="70"/>
      <c r="S62" s="92">
        <f t="shared" si="0"/>
        <v>7120</v>
      </c>
      <c r="T62" s="90">
        <f t="shared" si="6"/>
        <v>8.333333333333334</v>
      </c>
      <c r="U62" s="66">
        <f t="shared" si="7"/>
        <v>8</v>
      </c>
    </row>
    <row r="63" spans="1:21" ht="15">
      <c r="A63" s="71">
        <v>46</v>
      </c>
      <c r="B63" s="84" t="s">
        <v>580</v>
      </c>
      <c r="C63" s="71" t="s">
        <v>565</v>
      </c>
      <c r="D63" s="69">
        <v>1.6</v>
      </c>
      <c r="E63" s="69">
        <v>13000</v>
      </c>
      <c r="F63" s="69">
        <v>15000</v>
      </c>
      <c r="G63" s="69">
        <v>18000</v>
      </c>
      <c r="H63" s="69">
        <v>15000</v>
      </c>
      <c r="I63" s="70">
        <v>1400</v>
      </c>
      <c r="J63" s="70">
        <f>H63-I63</f>
        <v>13600</v>
      </c>
      <c r="K63" s="70">
        <f>J63/4</f>
        <v>3400</v>
      </c>
      <c r="L63" s="70"/>
      <c r="M63" s="70">
        <f>J63/4</f>
        <v>3400</v>
      </c>
      <c r="N63" s="70"/>
      <c r="O63" s="70">
        <f t="shared" si="4"/>
        <v>3400</v>
      </c>
      <c r="P63" s="70"/>
      <c r="Q63" s="70">
        <f t="shared" si="5"/>
        <v>3400</v>
      </c>
      <c r="R63" s="70"/>
      <c r="S63" s="92">
        <f t="shared" si="0"/>
        <v>21760</v>
      </c>
      <c r="T63" s="90">
        <f>(SUM(E63,F63,G63))/3</f>
        <v>15333.333333333334</v>
      </c>
      <c r="U63" s="66">
        <f>H63-I63</f>
        <v>13600</v>
      </c>
    </row>
    <row r="64" spans="1:21" ht="15">
      <c r="A64" s="71">
        <v>47</v>
      </c>
      <c r="B64" s="84" t="s">
        <v>581</v>
      </c>
      <c r="C64" s="71" t="s">
        <v>565</v>
      </c>
      <c r="D64" s="69">
        <v>2.8</v>
      </c>
      <c r="E64" s="69">
        <v>2000</v>
      </c>
      <c r="F64" s="69">
        <v>2500</v>
      </c>
      <c r="G64" s="69">
        <v>2000</v>
      </c>
      <c r="H64" s="69">
        <v>2000</v>
      </c>
      <c r="I64" s="70">
        <v>50</v>
      </c>
      <c r="J64" s="70">
        <f>H64-I64</f>
        <v>1950</v>
      </c>
      <c r="K64" s="70">
        <f t="shared" si="2"/>
        <v>487.5</v>
      </c>
      <c r="L64" s="70"/>
      <c r="M64" s="70">
        <f>J64/4</f>
        <v>487.5</v>
      </c>
      <c r="N64" s="70"/>
      <c r="O64" s="70">
        <f t="shared" si="4"/>
        <v>487.5</v>
      </c>
      <c r="P64" s="70"/>
      <c r="Q64" s="70">
        <f t="shared" si="5"/>
        <v>487.5</v>
      </c>
      <c r="R64" s="70"/>
      <c r="S64" s="92">
        <f t="shared" si="0"/>
        <v>5460</v>
      </c>
      <c r="T64" s="90">
        <f>(SUM(E64,F64,G64))/3</f>
        <v>2166.6666666666665</v>
      </c>
      <c r="U64" s="66">
        <f>H64-I64</f>
        <v>1950</v>
      </c>
    </row>
    <row r="65" spans="1:21" ht="15">
      <c r="A65" s="71">
        <v>48</v>
      </c>
      <c r="B65" s="84" t="s">
        <v>582</v>
      </c>
      <c r="C65" s="71" t="s">
        <v>565</v>
      </c>
      <c r="D65" s="69">
        <v>1.4</v>
      </c>
      <c r="E65" s="69">
        <v>11000</v>
      </c>
      <c r="F65" s="69">
        <v>13400</v>
      </c>
      <c r="G65" s="69">
        <v>20000</v>
      </c>
      <c r="H65" s="69">
        <v>20000</v>
      </c>
      <c r="I65" s="70">
        <v>1000</v>
      </c>
      <c r="J65" s="70">
        <f t="shared" si="1"/>
        <v>19000</v>
      </c>
      <c r="K65" s="70">
        <f t="shared" si="2"/>
        <v>4750</v>
      </c>
      <c r="L65" s="70"/>
      <c r="M65" s="70">
        <f t="shared" si="3"/>
        <v>4750</v>
      </c>
      <c r="N65" s="70"/>
      <c r="O65" s="70">
        <f t="shared" si="4"/>
        <v>4750</v>
      </c>
      <c r="P65" s="70"/>
      <c r="Q65" s="70">
        <f t="shared" si="5"/>
        <v>4750</v>
      </c>
      <c r="R65" s="70"/>
      <c r="S65" s="92">
        <f t="shared" si="0"/>
        <v>26600</v>
      </c>
      <c r="T65" s="90">
        <f t="shared" si="6"/>
        <v>14800</v>
      </c>
      <c r="U65" s="66">
        <f t="shared" si="7"/>
        <v>19000</v>
      </c>
    </row>
    <row r="66" spans="1:21" ht="15">
      <c r="A66" s="71">
        <v>49</v>
      </c>
      <c r="B66" s="84" t="s">
        <v>583</v>
      </c>
      <c r="C66" s="71" t="s">
        <v>192</v>
      </c>
      <c r="D66" s="69">
        <v>7500</v>
      </c>
      <c r="E66" s="69">
        <v>10</v>
      </c>
      <c r="F66" s="69">
        <v>6</v>
      </c>
      <c r="G66" s="69">
        <v>5</v>
      </c>
      <c r="H66" s="69">
        <v>4</v>
      </c>
      <c r="I66" s="70">
        <v>0</v>
      </c>
      <c r="J66" s="70">
        <f>H66-I66</f>
        <v>4</v>
      </c>
      <c r="K66" s="70">
        <f>J66/4</f>
        <v>1</v>
      </c>
      <c r="L66" s="70"/>
      <c r="M66" s="70">
        <f>J66/4</f>
        <v>1</v>
      </c>
      <c r="N66" s="70"/>
      <c r="O66" s="70">
        <f t="shared" si="4"/>
        <v>1</v>
      </c>
      <c r="P66" s="70"/>
      <c r="Q66" s="70">
        <f t="shared" si="5"/>
        <v>1</v>
      </c>
      <c r="R66" s="70"/>
      <c r="S66" s="92">
        <f t="shared" si="0"/>
        <v>30000</v>
      </c>
      <c r="T66" s="90">
        <f>(SUM(E66,F66,G66))/3</f>
        <v>7</v>
      </c>
      <c r="U66" s="66">
        <f>H66-I66</f>
        <v>4</v>
      </c>
    </row>
    <row r="67" spans="1:21" ht="15">
      <c r="A67" s="71">
        <v>50</v>
      </c>
      <c r="B67" s="84" t="s">
        <v>584</v>
      </c>
      <c r="C67" s="71" t="s">
        <v>192</v>
      </c>
      <c r="D67" s="69">
        <v>7500</v>
      </c>
      <c r="E67" s="69">
        <v>16</v>
      </c>
      <c r="F67" s="69">
        <v>3</v>
      </c>
      <c r="G67" s="69">
        <v>3</v>
      </c>
      <c r="H67" s="69">
        <v>3</v>
      </c>
      <c r="I67" s="70">
        <v>0</v>
      </c>
      <c r="J67" s="70">
        <f>H67-I67</f>
        <v>3</v>
      </c>
      <c r="K67" s="70">
        <f>J67/4</f>
        <v>0.75</v>
      </c>
      <c r="L67" s="70"/>
      <c r="M67" s="70">
        <f>J67/4</f>
        <v>0.75</v>
      </c>
      <c r="N67" s="70"/>
      <c r="O67" s="70">
        <f t="shared" si="4"/>
        <v>0.75</v>
      </c>
      <c r="P67" s="70"/>
      <c r="Q67" s="70">
        <f t="shared" si="5"/>
        <v>0.75</v>
      </c>
      <c r="R67" s="70"/>
      <c r="S67" s="92">
        <f t="shared" si="0"/>
        <v>22500</v>
      </c>
      <c r="T67" s="90">
        <f>(SUM(E67,F67,G67))/3</f>
        <v>7.333333333333333</v>
      </c>
      <c r="U67" s="66">
        <f>H67-I67</f>
        <v>3</v>
      </c>
    </row>
    <row r="68" spans="1:21" ht="15">
      <c r="A68" s="71">
        <v>51</v>
      </c>
      <c r="B68" s="84" t="s">
        <v>585</v>
      </c>
      <c r="C68" s="71" t="s">
        <v>192</v>
      </c>
      <c r="D68" s="69">
        <v>1200</v>
      </c>
      <c r="E68" s="69">
        <v>4</v>
      </c>
      <c r="F68" s="69">
        <v>1</v>
      </c>
      <c r="G68" s="69">
        <v>1</v>
      </c>
      <c r="H68" s="69">
        <v>1</v>
      </c>
      <c r="I68" s="70">
        <v>0</v>
      </c>
      <c r="J68" s="70">
        <f>H68-I68</f>
        <v>1</v>
      </c>
      <c r="K68" s="70">
        <f>J68/4</f>
        <v>0.25</v>
      </c>
      <c r="L68" s="70"/>
      <c r="M68" s="70">
        <f>J68/4</f>
        <v>0.25</v>
      </c>
      <c r="N68" s="70"/>
      <c r="O68" s="70">
        <f t="shared" si="4"/>
        <v>0.25</v>
      </c>
      <c r="P68" s="70"/>
      <c r="Q68" s="70">
        <f t="shared" si="5"/>
        <v>0.25</v>
      </c>
      <c r="R68" s="70"/>
      <c r="S68" s="92">
        <f t="shared" si="0"/>
        <v>1200</v>
      </c>
      <c r="T68" s="90">
        <f>(SUM(E68,F68,G68))/3</f>
        <v>2</v>
      </c>
      <c r="U68" s="66">
        <f>H68-I68</f>
        <v>1</v>
      </c>
    </row>
    <row r="69" spans="1:21" ht="15">
      <c r="A69" s="71">
        <v>52</v>
      </c>
      <c r="B69" s="84" t="s">
        <v>586</v>
      </c>
      <c r="C69" s="71" t="s">
        <v>565</v>
      </c>
      <c r="D69" s="69">
        <v>80</v>
      </c>
      <c r="E69" s="69">
        <v>0</v>
      </c>
      <c r="F69" s="69">
        <v>10</v>
      </c>
      <c r="G69" s="69">
        <v>0</v>
      </c>
      <c r="H69" s="69">
        <v>5</v>
      </c>
      <c r="I69" s="70">
        <v>3</v>
      </c>
      <c r="J69" s="70">
        <f t="shared" si="1"/>
        <v>2</v>
      </c>
      <c r="K69" s="70">
        <f t="shared" si="2"/>
        <v>0.5</v>
      </c>
      <c r="L69" s="70"/>
      <c r="M69" s="70">
        <f t="shared" si="3"/>
        <v>0.5</v>
      </c>
      <c r="N69" s="70"/>
      <c r="O69" s="70">
        <f t="shared" si="4"/>
        <v>0.5</v>
      </c>
      <c r="P69" s="70"/>
      <c r="Q69" s="70">
        <f t="shared" si="5"/>
        <v>0.5</v>
      </c>
      <c r="R69" s="70"/>
      <c r="S69" s="92">
        <f t="shared" si="0"/>
        <v>160</v>
      </c>
      <c r="T69" s="90">
        <f t="shared" si="6"/>
        <v>3.3333333333333335</v>
      </c>
      <c r="U69" s="66">
        <f t="shared" si="7"/>
        <v>2</v>
      </c>
    </row>
    <row r="70" spans="1:21" ht="15">
      <c r="A70" s="71">
        <v>53</v>
      </c>
      <c r="B70" s="84" t="s">
        <v>587</v>
      </c>
      <c r="C70" s="71" t="s">
        <v>565</v>
      </c>
      <c r="D70" s="69">
        <v>4</v>
      </c>
      <c r="E70" s="69">
        <v>1000</v>
      </c>
      <c r="F70" s="69">
        <v>200</v>
      </c>
      <c r="G70" s="69">
        <v>1000</v>
      </c>
      <c r="H70" s="69">
        <v>1000</v>
      </c>
      <c r="I70" s="70">
        <v>200</v>
      </c>
      <c r="J70" s="70">
        <f>H70-I70</f>
        <v>800</v>
      </c>
      <c r="K70" s="70">
        <f>J70/4</f>
        <v>200</v>
      </c>
      <c r="L70" s="70"/>
      <c r="M70" s="70">
        <f>J70/4</f>
        <v>200</v>
      </c>
      <c r="N70" s="70"/>
      <c r="O70" s="70">
        <f>J70/4</f>
        <v>200</v>
      </c>
      <c r="P70" s="70"/>
      <c r="Q70" s="70">
        <f>J70/4</f>
        <v>200</v>
      </c>
      <c r="R70" s="70"/>
      <c r="S70" s="92">
        <f>D70*J70</f>
        <v>3200</v>
      </c>
      <c r="T70" s="90">
        <f>(SUM(E70,F70,G70))/3</f>
        <v>733.3333333333334</v>
      </c>
      <c r="U70" s="66">
        <f>H70-I70</f>
        <v>800</v>
      </c>
    </row>
    <row r="71" spans="1:21" ht="15">
      <c r="A71" s="71">
        <v>54</v>
      </c>
      <c r="B71" s="84" t="s">
        <v>588</v>
      </c>
      <c r="C71" s="71" t="s">
        <v>565</v>
      </c>
      <c r="D71" s="69">
        <v>1.3</v>
      </c>
      <c r="E71" s="69">
        <v>5000</v>
      </c>
      <c r="F71" s="69">
        <v>10600</v>
      </c>
      <c r="G71" s="69">
        <v>1000</v>
      </c>
      <c r="H71" s="69">
        <v>1000</v>
      </c>
      <c r="I71" s="70">
        <v>400</v>
      </c>
      <c r="J71" s="70">
        <f>H71-I71</f>
        <v>600</v>
      </c>
      <c r="K71" s="70">
        <f>J71/4</f>
        <v>150</v>
      </c>
      <c r="L71" s="70"/>
      <c r="M71" s="70">
        <f>J71/4</f>
        <v>150</v>
      </c>
      <c r="N71" s="70"/>
      <c r="O71" s="70">
        <f>J71/4</f>
        <v>150</v>
      </c>
      <c r="P71" s="70"/>
      <c r="Q71" s="70">
        <f>J71/4</f>
        <v>150</v>
      </c>
      <c r="R71" s="70"/>
      <c r="S71" s="92">
        <f>D71*J71</f>
        <v>780</v>
      </c>
      <c r="T71" s="90">
        <f>(SUM(E71,F71,G71))/3</f>
        <v>5533.333333333333</v>
      </c>
      <c r="U71" s="66">
        <f>H71-I71</f>
        <v>600</v>
      </c>
    </row>
    <row r="72" spans="1:21" ht="15">
      <c r="A72" s="71">
        <v>55</v>
      </c>
      <c r="B72" s="84" t="s">
        <v>589</v>
      </c>
      <c r="C72" s="71" t="s">
        <v>590</v>
      </c>
      <c r="D72" s="69">
        <v>1000</v>
      </c>
      <c r="E72" s="69">
        <v>0</v>
      </c>
      <c r="F72" s="69">
        <v>0</v>
      </c>
      <c r="G72" s="69">
        <v>0</v>
      </c>
      <c r="H72" s="69">
        <v>1</v>
      </c>
      <c r="I72" s="70">
        <v>0</v>
      </c>
      <c r="J72" s="70">
        <f>H72-I72</f>
        <v>1</v>
      </c>
      <c r="K72" s="70">
        <f>J72/4</f>
        <v>0.25</v>
      </c>
      <c r="L72" s="70"/>
      <c r="M72" s="70">
        <f>J72/4</f>
        <v>0.25</v>
      </c>
      <c r="N72" s="70"/>
      <c r="O72" s="70">
        <f>J72/4</f>
        <v>0.25</v>
      </c>
      <c r="P72" s="70"/>
      <c r="Q72" s="70">
        <f>J72/4</f>
        <v>0.25</v>
      </c>
      <c r="R72" s="70"/>
      <c r="S72" s="92">
        <f>D72*J72</f>
        <v>1000</v>
      </c>
      <c r="T72" s="90">
        <f>(SUM(E72,F72,G72))/3</f>
        <v>0</v>
      </c>
      <c r="U72" s="66">
        <f>H72-I72</f>
        <v>1</v>
      </c>
    </row>
    <row r="73" spans="1:19" ht="15">
      <c r="A73" s="73"/>
      <c r="B73" s="74"/>
      <c r="C73" s="73"/>
      <c r="D73" s="75"/>
      <c r="E73" s="75"/>
      <c r="F73" s="75"/>
      <c r="G73" s="75"/>
      <c r="H73" s="75"/>
      <c r="I73" s="76"/>
      <c r="J73" s="76"/>
      <c r="K73" s="76"/>
      <c r="L73" s="76"/>
      <c r="M73" s="76"/>
      <c r="N73" s="76"/>
      <c r="O73" s="76"/>
      <c r="P73" s="76"/>
      <c r="Q73" s="76"/>
      <c r="R73" s="76"/>
      <c r="S73" s="94"/>
    </row>
    <row r="74" spans="1:19" ht="15">
      <c r="A74" s="297" t="s">
        <v>536</v>
      </c>
      <c r="B74" s="297"/>
      <c r="C74" s="297"/>
      <c r="D74" s="297"/>
      <c r="E74" s="297" t="s">
        <v>537</v>
      </c>
      <c r="F74" s="297"/>
      <c r="G74" s="297"/>
      <c r="H74" s="297"/>
      <c r="I74" s="297"/>
      <c r="J74" s="297"/>
      <c r="K74" s="73"/>
      <c r="L74" s="297" t="s">
        <v>538</v>
      </c>
      <c r="M74" s="297"/>
      <c r="N74" s="297"/>
      <c r="O74" s="297"/>
      <c r="P74" s="297"/>
      <c r="Q74" s="297"/>
      <c r="R74" s="297"/>
      <c r="S74" s="297"/>
    </row>
    <row r="75" spans="1:19" ht="15">
      <c r="A75" s="297" t="s">
        <v>539</v>
      </c>
      <c r="B75" s="297"/>
      <c r="C75" s="297"/>
      <c r="D75" s="297"/>
      <c r="E75" s="297" t="s">
        <v>540</v>
      </c>
      <c r="F75" s="297"/>
      <c r="G75" s="297"/>
      <c r="H75" s="297"/>
      <c r="I75" s="297"/>
      <c r="J75" s="297"/>
      <c r="K75" s="78" t="s">
        <v>541</v>
      </c>
      <c r="L75" s="78"/>
      <c r="M75" s="298" t="s">
        <v>542</v>
      </c>
      <c r="N75" s="298"/>
      <c r="O75" s="298"/>
      <c r="P75" s="298"/>
      <c r="Q75" s="298"/>
      <c r="R75" s="298"/>
      <c r="S75" s="298"/>
    </row>
    <row r="76" spans="1:19" ht="15">
      <c r="A76" s="297" t="s">
        <v>543</v>
      </c>
      <c r="B76" s="297"/>
      <c r="C76" s="297"/>
      <c r="D76" s="297"/>
      <c r="E76" s="297" t="s">
        <v>544</v>
      </c>
      <c r="F76" s="297"/>
      <c r="G76" s="297"/>
      <c r="H76" s="297"/>
      <c r="I76" s="297"/>
      <c r="J76" s="297"/>
      <c r="K76" s="297"/>
      <c r="L76" s="78"/>
      <c r="M76" s="298" t="s">
        <v>545</v>
      </c>
      <c r="N76" s="298"/>
      <c r="O76" s="298"/>
      <c r="P76" s="298"/>
      <c r="Q76" s="298"/>
      <c r="R76" s="298"/>
      <c r="S76" s="298"/>
    </row>
    <row r="77" spans="1:19" ht="15">
      <c r="A77" s="73"/>
      <c r="B77" s="73"/>
      <c r="C77" s="73"/>
      <c r="D77" s="79"/>
      <c r="E77" s="297" t="s">
        <v>546</v>
      </c>
      <c r="F77" s="297"/>
      <c r="G77" s="297"/>
      <c r="H77" s="297"/>
      <c r="I77" s="297"/>
      <c r="J77" s="297"/>
      <c r="K77" s="297"/>
      <c r="L77" s="297"/>
      <c r="M77" s="297"/>
      <c r="N77" s="297"/>
      <c r="O77" s="297"/>
      <c r="P77" s="297"/>
      <c r="Q77" s="297"/>
      <c r="R77" s="77"/>
      <c r="S77" s="95"/>
    </row>
    <row r="78" spans="1:19" ht="15">
      <c r="A78" s="297" t="s">
        <v>547</v>
      </c>
      <c r="B78" s="297"/>
      <c r="C78" s="297"/>
      <c r="D78" s="297"/>
      <c r="E78" s="297" t="s">
        <v>548</v>
      </c>
      <c r="F78" s="297"/>
      <c r="G78" s="297"/>
      <c r="H78" s="297"/>
      <c r="I78" s="297"/>
      <c r="J78" s="297"/>
      <c r="K78" s="78" t="s">
        <v>549</v>
      </c>
      <c r="L78" s="78"/>
      <c r="M78" s="78"/>
      <c r="N78" s="78"/>
      <c r="O78" s="78"/>
      <c r="P78" s="78"/>
      <c r="Q78" s="78"/>
      <c r="R78" s="78"/>
      <c r="S78" s="96"/>
    </row>
    <row r="79" spans="1:21" ht="15">
      <c r="A79" s="71">
        <v>56</v>
      </c>
      <c r="B79" s="84" t="s">
        <v>591</v>
      </c>
      <c r="C79" s="71" t="s">
        <v>590</v>
      </c>
      <c r="D79" s="69">
        <v>500</v>
      </c>
      <c r="E79" s="69">
        <v>6</v>
      </c>
      <c r="F79" s="69">
        <v>6</v>
      </c>
      <c r="G79" s="69">
        <v>12</v>
      </c>
      <c r="H79" s="69">
        <v>10</v>
      </c>
      <c r="I79" s="70">
        <v>0</v>
      </c>
      <c r="J79" s="70">
        <f t="shared" si="1"/>
        <v>10</v>
      </c>
      <c r="K79" s="70">
        <f t="shared" si="2"/>
        <v>2.5</v>
      </c>
      <c r="L79" s="70"/>
      <c r="M79" s="70">
        <f t="shared" si="3"/>
        <v>2.5</v>
      </c>
      <c r="N79" s="70"/>
      <c r="O79" s="70">
        <f t="shared" si="4"/>
        <v>2.5</v>
      </c>
      <c r="P79" s="70"/>
      <c r="Q79" s="70">
        <f t="shared" si="5"/>
        <v>2.5</v>
      </c>
      <c r="R79" s="70"/>
      <c r="S79" s="92">
        <f aca="true" t="shared" si="8" ref="S79:S93">D79*J79</f>
        <v>5000</v>
      </c>
      <c r="T79" s="90">
        <f t="shared" si="6"/>
        <v>8</v>
      </c>
      <c r="U79" s="66">
        <f t="shared" si="7"/>
        <v>10</v>
      </c>
    </row>
    <row r="80" spans="1:21" ht="15">
      <c r="A80" s="71">
        <v>57</v>
      </c>
      <c r="B80" s="84" t="s">
        <v>592</v>
      </c>
      <c r="C80" s="71" t="s">
        <v>590</v>
      </c>
      <c r="D80" s="69">
        <v>58</v>
      </c>
      <c r="E80" s="69">
        <v>50</v>
      </c>
      <c r="F80" s="69">
        <v>85</v>
      </c>
      <c r="G80" s="69">
        <v>40</v>
      </c>
      <c r="H80" s="69">
        <v>20</v>
      </c>
      <c r="I80" s="70">
        <v>4</v>
      </c>
      <c r="J80" s="70">
        <f t="shared" si="1"/>
        <v>16</v>
      </c>
      <c r="K80" s="70">
        <f t="shared" si="2"/>
        <v>4</v>
      </c>
      <c r="L80" s="70"/>
      <c r="M80" s="70">
        <f t="shared" si="3"/>
        <v>4</v>
      </c>
      <c r="N80" s="70"/>
      <c r="O80" s="70">
        <f t="shared" si="4"/>
        <v>4</v>
      </c>
      <c r="P80" s="70"/>
      <c r="Q80" s="70">
        <f t="shared" si="5"/>
        <v>4</v>
      </c>
      <c r="R80" s="70"/>
      <c r="S80" s="92">
        <f t="shared" si="8"/>
        <v>928</v>
      </c>
      <c r="T80" s="90">
        <f t="shared" si="6"/>
        <v>58.333333333333336</v>
      </c>
      <c r="U80" s="66">
        <f t="shared" si="7"/>
        <v>16</v>
      </c>
    </row>
    <row r="81" spans="1:21" ht="15">
      <c r="A81" s="71">
        <v>58</v>
      </c>
      <c r="B81" s="86" t="s">
        <v>593</v>
      </c>
      <c r="C81" s="71" t="s">
        <v>421</v>
      </c>
      <c r="D81" s="69">
        <v>480</v>
      </c>
      <c r="E81" s="69">
        <v>5</v>
      </c>
      <c r="F81" s="69">
        <v>7</v>
      </c>
      <c r="G81" s="69">
        <v>8</v>
      </c>
      <c r="H81" s="69">
        <v>10</v>
      </c>
      <c r="I81" s="70">
        <v>1</v>
      </c>
      <c r="J81" s="70">
        <f t="shared" si="1"/>
        <v>9</v>
      </c>
      <c r="K81" s="70">
        <f t="shared" si="2"/>
        <v>2.25</v>
      </c>
      <c r="L81" s="70"/>
      <c r="M81" s="70">
        <f t="shared" si="3"/>
        <v>2.25</v>
      </c>
      <c r="N81" s="70"/>
      <c r="O81" s="70">
        <f t="shared" si="4"/>
        <v>2.25</v>
      </c>
      <c r="P81" s="70"/>
      <c r="Q81" s="70">
        <f t="shared" si="5"/>
        <v>2.25</v>
      </c>
      <c r="R81" s="70"/>
      <c r="S81" s="92">
        <f t="shared" si="8"/>
        <v>4320</v>
      </c>
      <c r="T81" s="90">
        <f t="shared" si="6"/>
        <v>6.666666666666667</v>
      </c>
      <c r="U81" s="66">
        <f t="shared" si="7"/>
        <v>9</v>
      </c>
    </row>
    <row r="82" spans="1:21" ht="15">
      <c r="A82" s="71">
        <v>59</v>
      </c>
      <c r="B82" s="86" t="s">
        <v>594</v>
      </c>
      <c r="C82" s="71" t="s">
        <v>421</v>
      </c>
      <c r="D82" s="69">
        <v>180</v>
      </c>
      <c r="E82" s="69">
        <v>5</v>
      </c>
      <c r="F82" s="69">
        <v>45</v>
      </c>
      <c r="G82" s="69">
        <v>20</v>
      </c>
      <c r="H82" s="69">
        <v>17</v>
      </c>
      <c r="I82" s="70">
        <v>3</v>
      </c>
      <c r="J82" s="70">
        <f>H82-I82</f>
        <v>14</v>
      </c>
      <c r="K82" s="70">
        <f t="shared" si="2"/>
        <v>3.5</v>
      </c>
      <c r="L82" s="70"/>
      <c r="M82" s="70">
        <f t="shared" si="3"/>
        <v>3.5</v>
      </c>
      <c r="N82" s="70"/>
      <c r="O82" s="70">
        <f t="shared" si="4"/>
        <v>3.5</v>
      </c>
      <c r="P82" s="70"/>
      <c r="Q82" s="70">
        <f t="shared" si="5"/>
        <v>3.5</v>
      </c>
      <c r="R82" s="70"/>
      <c r="S82" s="92">
        <f t="shared" si="8"/>
        <v>2520</v>
      </c>
      <c r="T82" s="90">
        <f t="shared" si="6"/>
        <v>23.333333333333332</v>
      </c>
      <c r="U82" s="66">
        <f>H82-I82</f>
        <v>14</v>
      </c>
    </row>
    <row r="83" spans="1:21" ht="15">
      <c r="A83" s="71">
        <v>60</v>
      </c>
      <c r="B83" s="86" t="s">
        <v>595</v>
      </c>
      <c r="C83" s="71" t="s">
        <v>421</v>
      </c>
      <c r="D83" s="69">
        <v>180</v>
      </c>
      <c r="E83" s="69">
        <v>5</v>
      </c>
      <c r="F83" s="69">
        <v>45</v>
      </c>
      <c r="G83" s="69">
        <v>23</v>
      </c>
      <c r="H83" s="69">
        <v>20</v>
      </c>
      <c r="I83" s="70">
        <v>1</v>
      </c>
      <c r="J83" s="70">
        <f t="shared" si="1"/>
        <v>19</v>
      </c>
      <c r="K83" s="70">
        <f t="shared" si="2"/>
        <v>4.75</v>
      </c>
      <c r="L83" s="70"/>
      <c r="M83" s="70">
        <f t="shared" si="3"/>
        <v>4.75</v>
      </c>
      <c r="N83" s="70"/>
      <c r="O83" s="70">
        <f t="shared" si="4"/>
        <v>4.75</v>
      </c>
      <c r="P83" s="70"/>
      <c r="Q83" s="70">
        <f t="shared" si="5"/>
        <v>4.75</v>
      </c>
      <c r="R83" s="70"/>
      <c r="S83" s="92">
        <f t="shared" si="8"/>
        <v>3420</v>
      </c>
      <c r="T83" s="90">
        <f t="shared" si="6"/>
        <v>24.333333333333332</v>
      </c>
      <c r="U83" s="66">
        <f t="shared" si="7"/>
        <v>19</v>
      </c>
    </row>
    <row r="84" spans="1:21" ht="15">
      <c r="A84" s="71">
        <v>61</v>
      </c>
      <c r="B84" s="67" t="s">
        <v>596</v>
      </c>
      <c r="C84" s="71" t="s">
        <v>562</v>
      </c>
      <c r="D84" s="69">
        <v>625</v>
      </c>
      <c r="E84" s="69">
        <v>3</v>
      </c>
      <c r="F84" s="69">
        <v>2</v>
      </c>
      <c r="G84" s="69">
        <v>2</v>
      </c>
      <c r="H84" s="69">
        <v>2</v>
      </c>
      <c r="I84" s="70">
        <v>1</v>
      </c>
      <c r="J84" s="70">
        <f t="shared" si="1"/>
        <v>1</v>
      </c>
      <c r="K84" s="70">
        <f t="shared" si="2"/>
        <v>0.25</v>
      </c>
      <c r="L84" s="70"/>
      <c r="M84" s="70">
        <f t="shared" si="3"/>
        <v>0.25</v>
      </c>
      <c r="N84" s="70"/>
      <c r="O84" s="70">
        <f t="shared" si="4"/>
        <v>0.25</v>
      </c>
      <c r="P84" s="70"/>
      <c r="Q84" s="70">
        <f t="shared" si="5"/>
        <v>0.25</v>
      </c>
      <c r="R84" s="70"/>
      <c r="S84" s="92">
        <f t="shared" si="8"/>
        <v>625</v>
      </c>
      <c r="T84" s="90">
        <f t="shared" si="6"/>
        <v>2.3333333333333335</v>
      </c>
      <c r="U84" s="66">
        <f t="shared" si="7"/>
        <v>1</v>
      </c>
    </row>
    <row r="85" spans="1:21" ht="15">
      <c r="A85" s="71">
        <v>62</v>
      </c>
      <c r="B85" s="84" t="s">
        <v>597</v>
      </c>
      <c r="C85" s="71" t="s">
        <v>590</v>
      </c>
      <c r="D85" s="69">
        <v>1000</v>
      </c>
      <c r="E85" s="69">
        <v>0</v>
      </c>
      <c r="F85" s="69">
        <v>425</v>
      </c>
      <c r="G85" s="69">
        <v>1950</v>
      </c>
      <c r="H85" s="69">
        <v>10</v>
      </c>
      <c r="I85" s="70">
        <v>1</v>
      </c>
      <c r="J85" s="70">
        <f>H85-I85</f>
        <v>9</v>
      </c>
      <c r="K85" s="70">
        <f>J85/4</f>
        <v>2.25</v>
      </c>
      <c r="L85" s="70"/>
      <c r="M85" s="70">
        <f>J85/4</f>
        <v>2.25</v>
      </c>
      <c r="N85" s="70"/>
      <c r="O85" s="70">
        <f t="shared" si="4"/>
        <v>2.25</v>
      </c>
      <c r="P85" s="70"/>
      <c r="Q85" s="70">
        <f t="shared" si="5"/>
        <v>2.25</v>
      </c>
      <c r="R85" s="70"/>
      <c r="S85" s="92">
        <f t="shared" si="8"/>
        <v>9000</v>
      </c>
      <c r="T85" s="90">
        <f>(SUM(E85,F85,G85))/3</f>
        <v>791.6666666666666</v>
      </c>
      <c r="U85" s="66">
        <f>H85-I85</f>
        <v>9</v>
      </c>
    </row>
    <row r="86" spans="1:21" ht="15">
      <c r="A86" s="71">
        <v>63</v>
      </c>
      <c r="B86" s="84" t="s">
        <v>598</v>
      </c>
      <c r="C86" s="71" t="s">
        <v>590</v>
      </c>
      <c r="D86" s="69">
        <v>4.85</v>
      </c>
      <c r="E86" s="69">
        <v>1000</v>
      </c>
      <c r="F86" s="69">
        <v>2000</v>
      </c>
      <c r="G86" s="69">
        <v>2000</v>
      </c>
      <c r="H86" s="69">
        <v>1000</v>
      </c>
      <c r="I86" s="70">
        <v>50</v>
      </c>
      <c r="J86" s="70">
        <f t="shared" si="1"/>
        <v>950</v>
      </c>
      <c r="K86" s="70">
        <f t="shared" si="2"/>
        <v>237.5</v>
      </c>
      <c r="L86" s="70"/>
      <c r="M86" s="70">
        <f t="shared" si="3"/>
        <v>237.5</v>
      </c>
      <c r="N86" s="70"/>
      <c r="O86" s="70">
        <f t="shared" si="4"/>
        <v>237.5</v>
      </c>
      <c r="P86" s="70"/>
      <c r="Q86" s="70">
        <f t="shared" si="5"/>
        <v>237.5</v>
      </c>
      <c r="R86" s="70"/>
      <c r="S86" s="92">
        <f t="shared" si="8"/>
        <v>4607.5</v>
      </c>
      <c r="T86" s="90">
        <f t="shared" si="6"/>
        <v>1666.6666666666667</v>
      </c>
      <c r="U86" s="66">
        <f t="shared" si="7"/>
        <v>950</v>
      </c>
    </row>
    <row r="87" spans="1:21" ht="15">
      <c r="A87" s="71">
        <v>64</v>
      </c>
      <c r="B87" s="84" t="s">
        <v>599</v>
      </c>
      <c r="C87" s="71" t="s">
        <v>590</v>
      </c>
      <c r="D87" s="69">
        <v>40</v>
      </c>
      <c r="E87" s="69">
        <v>50</v>
      </c>
      <c r="F87" s="69">
        <v>105</v>
      </c>
      <c r="G87" s="69">
        <v>100</v>
      </c>
      <c r="H87" s="69">
        <v>100</v>
      </c>
      <c r="I87" s="70">
        <v>5</v>
      </c>
      <c r="J87" s="70">
        <f t="shared" si="1"/>
        <v>95</v>
      </c>
      <c r="K87" s="70">
        <f t="shared" si="2"/>
        <v>23.75</v>
      </c>
      <c r="L87" s="70"/>
      <c r="M87" s="70">
        <f t="shared" si="3"/>
        <v>23.75</v>
      </c>
      <c r="N87" s="70"/>
      <c r="O87" s="70">
        <f t="shared" si="4"/>
        <v>23.75</v>
      </c>
      <c r="P87" s="70"/>
      <c r="Q87" s="70">
        <f t="shared" si="5"/>
        <v>23.75</v>
      </c>
      <c r="R87" s="70"/>
      <c r="S87" s="92">
        <f t="shared" si="8"/>
        <v>3800</v>
      </c>
      <c r="T87" s="90">
        <f t="shared" si="6"/>
        <v>85</v>
      </c>
      <c r="U87" s="66">
        <f t="shared" si="7"/>
        <v>95</v>
      </c>
    </row>
    <row r="88" spans="1:21" ht="15">
      <c r="A88" s="71">
        <v>65</v>
      </c>
      <c r="B88" s="84" t="s">
        <v>600</v>
      </c>
      <c r="C88" s="71" t="s">
        <v>590</v>
      </c>
      <c r="D88" s="69">
        <v>1600</v>
      </c>
      <c r="E88" s="69">
        <v>6</v>
      </c>
      <c r="F88" s="69">
        <v>3</v>
      </c>
      <c r="G88" s="69">
        <v>15</v>
      </c>
      <c r="H88" s="69">
        <v>10</v>
      </c>
      <c r="I88" s="70">
        <v>2</v>
      </c>
      <c r="J88" s="70">
        <f t="shared" si="1"/>
        <v>8</v>
      </c>
      <c r="K88" s="70">
        <f t="shared" si="2"/>
        <v>2</v>
      </c>
      <c r="L88" s="70"/>
      <c r="M88" s="70">
        <f t="shared" si="3"/>
        <v>2</v>
      </c>
      <c r="N88" s="70"/>
      <c r="O88" s="70">
        <f t="shared" si="4"/>
        <v>2</v>
      </c>
      <c r="P88" s="70"/>
      <c r="Q88" s="70">
        <f t="shared" si="5"/>
        <v>2</v>
      </c>
      <c r="R88" s="70"/>
      <c r="S88" s="92">
        <f t="shared" si="8"/>
        <v>12800</v>
      </c>
      <c r="T88" s="90">
        <f t="shared" si="6"/>
        <v>8</v>
      </c>
      <c r="U88" s="66">
        <f t="shared" si="7"/>
        <v>8</v>
      </c>
    </row>
    <row r="89" spans="1:21" ht="15">
      <c r="A89" s="71">
        <v>66</v>
      </c>
      <c r="B89" s="84" t="s">
        <v>601</v>
      </c>
      <c r="C89" s="71" t="s">
        <v>590</v>
      </c>
      <c r="D89" s="69">
        <v>3500</v>
      </c>
      <c r="E89" s="69">
        <v>0</v>
      </c>
      <c r="F89" s="69">
        <v>0</v>
      </c>
      <c r="G89" s="69">
        <v>0</v>
      </c>
      <c r="H89" s="69">
        <v>1</v>
      </c>
      <c r="I89" s="70">
        <v>0</v>
      </c>
      <c r="J89" s="70">
        <f t="shared" si="1"/>
        <v>1</v>
      </c>
      <c r="K89" s="70">
        <f t="shared" si="2"/>
        <v>0.25</v>
      </c>
      <c r="L89" s="70"/>
      <c r="M89" s="70">
        <f t="shared" si="3"/>
        <v>0.25</v>
      </c>
      <c r="N89" s="70"/>
      <c r="O89" s="70">
        <f>J89/4</f>
        <v>0.25</v>
      </c>
      <c r="P89" s="70"/>
      <c r="Q89" s="70">
        <f>J89/4</f>
        <v>0.25</v>
      </c>
      <c r="R89" s="70"/>
      <c r="S89" s="92">
        <f t="shared" si="8"/>
        <v>3500</v>
      </c>
      <c r="T89" s="90">
        <f t="shared" si="6"/>
        <v>0</v>
      </c>
      <c r="U89" s="66">
        <f t="shared" si="7"/>
        <v>1</v>
      </c>
    </row>
    <row r="90" spans="1:21" ht="15">
      <c r="A90" s="71">
        <v>67</v>
      </c>
      <c r="B90" s="84" t="s">
        <v>602</v>
      </c>
      <c r="C90" s="71" t="s">
        <v>590</v>
      </c>
      <c r="D90" s="69">
        <v>3500</v>
      </c>
      <c r="E90" s="69">
        <v>0</v>
      </c>
      <c r="F90" s="69">
        <v>0</v>
      </c>
      <c r="G90" s="69">
        <v>0</v>
      </c>
      <c r="H90" s="69">
        <v>1</v>
      </c>
      <c r="I90" s="70">
        <v>0</v>
      </c>
      <c r="J90" s="70">
        <f>H90-I90</f>
        <v>1</v>
      </c>
      <c r="K90" s="70">
        <f>J90/4</f>
        <v>0.25</v>
      </c>
      <c r="L90" s="70"/>
      <c r="M90" s="70">
        <f>J90/4</f>
        <v>0.25</v>
      </c>
      <c r="N90" s="70"/>
      <c r="O90" s="70">
        <f>J90/4</f>
        <v>0.25</v>
      </c>
      <c r="P90" s="70"/>
      <c r="Q90" s="70">
        <f>J90/4</f>
        <v>0.25</v>
      </c>
      <c r="R90" s="70"/>
      <c r="S90" s="92">
        <f t="shared" si="8"/>
        <v>3500</v>
      </c>
      <c r="T90" s="90">
        <f>(SUM(E90,F90,G90))/3</f>
        <v>0</v>
      </c>
      <c r="U90" s="66">
        <f>H90-I90</f>
        <v>1</v>
      </c>
    </row>
    <row r="91" spans="1:21" ht="15">
      <c r="A91" s="71">
        <v>68</v>
      </c>
      <c r="B91" s="84" t="s">
        <v>603</v>
      </c>
      <c r="C91" s="71" t="s">
        <v>590</v>
      </c>
      <c r="D91" s="69">
        <v>1550</v>
      </c>
      <c r="E91" s="69">
        <v>0</v>
      </c>
      <c r="F91" s="69">
        <v>0</v>
      </c>
      <c r="G91" s="69">
        <v>1</v>
      </c>
      <c r="H91" s="69">
        <v>1</v>
      </c>
      <c r="I91" s="70">
        <v>0</v>
      </c>
      <c r="J91" s="70">
        <f>H91-I91</f>
        <v>1</v>
      </c>
      <c r="K91" s="70">
        <f>J91/4</f>
        <v>0.25</v>
      </c>
      <c r="L91" s="70"/>
      <c r="M91" s="70">
        <f>J91/4</f>
        <v>0.25</v>
      </c>
      <c r="N91" s="70"/>
      <c r="O91" s="70">
        <f>J91/4</f>
        <v>0.25</v>
      </c>
      <c r="P91" s="70"/>
      <c r="Q91" s="70">
        <f>J91/4</f>
        <v>0.25</v>
      </c>
      <c r="R91" s="70"/>
      <c r="S91" s="92">
        <f t="shared" si="8"/>
        <v>1550</v>
      </c>
      <c r="T91" s="90">
        <f>(SUM(E91,F91,G91))/3</f>
        <v>0.3333333333333333</v>
      </c>
      <c r="U91" s="66">
        <f>H91-I91</f>
        <v>1</v>
      </c>
    </row>
    <row r="92" spans="1:21" ht="15">
      <c r="A92" s="71">
        <v>69</v>
      </c>
      <c r="B92" s="84" t="s">
        <v>604</v>
      </c>
      <c r="C92" s="71" t="s">
        <v>590</v>
      </c>
      <c r="D92" s="69">
        <v>1200</v>
      </c>
      <c r="E92" s="69">
        <v>0</v>
      </c>
      <c r="F92" s="69">
        <v>0</v>
      </c>
      <c r="G92" s="69">
        <v>0</v>
      </c>
      <c r="H92" s="69">
        <v>1</v>
      </c>
      <c r="I92" s="70">
        <v>1</v>
      </c>
      <c r="J92" s="70">
        <f>H92-I92</f>
        <v>0</v>
      </c>
      <c r="K92" s="70">
        <f>J92/4</f>
        <v>0</v>
      </c>
      <c r="L92" s="70"/>
      <c r="M92" s="70">
        <f>J92/4</f>
        <v>0</v>
      </c>
      <c r="N92" s="70"/>
      <c r="O92" s="70">
        <f>J92/4</f>
        <v>0</v>
      </c>
      <c r="P92" s="70"/>
      <c r="Q92" s="70">
        <f>J92/4</f>
        <v>0</v>
      </c>
      <c r="R92" s="70"/>
      <c r="S92" s="92">
        <f t="shared" si="8"/>
        <v>0</v>
      </c>
      <c r="T92" s="90">
        <f>(SUM(E92,F92,G92))/3</f>
        <v>0</v>
      </c>
      <c r="U92" s="66">
        <f>H92-I92</f>
        <v>0</v>
      </c>
    </row>
    <row r="93" spans="1:21" ht="15.75" thickBot="1">
      <c r="A93" s="71">
        <v>70</v>
      </c>
      <c r="B93" s="84" t="s">
        <v>605</v>
      </c>
      <c r="C93" s="71" t="s">
        <v>590</v>
      </c>
      <c r="D93" s="69">
        <v>1200</v>
      </c>
      <c r="E93" s="69">
        <v>0</v>
      </c>
      <c r="F93" s="69">
        <v>0</v>
      </c>
      <c r="G93" s="69">
        <v>0</v>
      </c>
      <c r="H93" s="69">
        <v>2</v>
      </c>
      <c r="I93" s="70">
        <v>0</v>
      </c>
      <c r="J93" s="70">
        <f t="shared" si="1"/>
        <v>2</v>
      </c>
      <c r="K93" s="70">
        <f t="shared" si="2"/>
        <v>0.5</v>
      </c>
      <c r="L93" s="70"/>
      <c r="M93" s="70">
        <f t="shared" si="3"/>
        <v>0.5</v>
      </c>
      <c r="N93" s="70"/>
      <c r="O93" s="70">
        <f>J93/4</f>
        <v>0.5</v>
      </c>
      <c r="P93" s="70"/>
      <c r="Q93" s="70">
        <f>J93/4</f>
        <v>0.5</v>
      </c>
      <c r="R93" s="70"/>
      <c r="S93" s="92">
        <f t="shared" si="8"/>
        <v>2400</v>
      </c>
      <c r="T93" s="90">
        <f t="shared" si="6"/>
        <v>0</v>
      </c>
      <c r="U93" s="66">
        <f t="shared" si="7"/>
        <v>2</v>
      </c>
    </row>
    <row r="94" spans="1:19" ht="15.75" thickBot="1">
      <c r="A94" s="73"/>
      <c r="B94" s="87"/>
      <c r="C94" s="87"/>
      <c r="D94" s="75"/>
      <c r="E94" s="75"/>
      <c r="F94" s="75"/>
      <c r="G94" s="75"/>
      <c r="H94" s="75"/>
      <c r="I94" s="76"/>
      <c r="J94" s="76"/>
      <c r="K94" s="76"/>
      <c r="L94" s="76"/>
      <c r="M94" s="299" t="s">
        <v>512</v>
      </c>
      <c r="N94" s="300"/>
      <c r="O94" s="300"/>
      <c r="P94" s="300"/>
      <c r="Q94" s="300"/>
      <c r="R94" s="301"/>
      <c r="S94" s="98">
        <f>SUM(S6:S93)</f>
        <v>4000286.5</v>
      </c>
    </row>
    <row r="95" spans="1:21" s="64" customFormat="1" ht="15">
      <c r="A95" s="297" t="s">
        <v>536</v>
      </c>
      <c r="B95" s="297"/>
      <c r="C95" s="297"/>
      <c r="D95" s="297"/>
      <c r="E95" s="297" t="s">
        <v>537</v>
      </c>
      <c r="F95" s="297"/>
      <c r="G95" s="297"/>
      <c r="H95" s="297"/>
      <c r="I95" s="297"/>
      <c r="J95" s="297"/>
      <c r="K95" s="73"/>
      <c r="L95" s="297" t="s">
        <v>538</v>
      </c>
      <c r="M95" s="297"/>
      <c r="N95" s="297"/>
      <c r="O95" s="297"/>
      <c r="P95" s="297"/>
      <c r="Q95" s="297"/>
      <c r="R95" s="297"/>
      <c r="S95" s="297"/>
      <c r="T95" s="99"/>
      <c r="U95" s="88"/>
    </row>
    <row r="96" spans="1:20" ht="15">
      <c r="A96" s="297" t="s">
        <v>539</v>
      </c>
      <c r="B96" s="297"/>
      <c r="C96" s="297"/>
      <c r="D96" s="297"/>
      <c r="E96" s="297" t="s">
        <v>540</v>
      </c>
      <c r="F96" s="297"/>
      <c r="G96" s="297"/>
      <c r="H96" s="297"/>
      <c r="I96" s="297"/>
      <c r="J96" s="297"/>
      <c r="K96" s="78" t="s">
        <v>541</v>
      </c>
      <c r="L96" s="78"/>
      <c r="M96" s="298" t="s">
        <v>542</v>
      </c>
      <c r="N96" s="298"/>
      <c r="O96" s="298"/>
      <c r="P96" s="298"/>
      <c r="Q96" s="298"/>
      <c r="R96" s="298"/>
      <c r="S96" s="298"/>
      <c r="T96" s="100"/>
    </row>
    <row r="97" spans="1:20" ht="15">
      <c r="A97" s="297" t="s">
        <v>543</v>
      </c>
      <c r="B97" s="297"/>
      <c r="C97" s="297"/>
      <c r="D97" s="297"/>
      <c r="E97" s="297" t="s">
        <v>544</v>
      </c>
      <c r="F97" s="297"/>
      <c r="G97" s="297"/>
      <c r="H97" s="297"/>
      <c r="I97" s="297"/>
      <c r="J97" s="297"/>
      <c r="K97" s="297"/>
      <c r="L97" s="78"/>
      <c r="M97" s="298" t="s">
        <v>545</v>
      </c>
      <c r="N97" s="298"/>
      <c r="O97" s="298"/>
      <c r="P97" s="298"/>
      <c r="Q97" s="298"/>
      <c r="R97" s="298"/>
      <c r="S97" s="298"/>
      <c r="T97" s="100"/>
    </row>
    <row r="98" spans="1:20" ht="15">
      <c r="A98" s="73"/>
      <c r="B98" s="73"/>
      <c r="C98" s="73"/>
      <c r="D98" s="79"/>
      <c r="E98" s="297" t="s">
        <v>546</v>
      </c>
      <c r="F98" s="297"/>
      <c r="G98" s="297"/>
      <c r="H98" s="297"/>
      <c r="I98" s="297"/>
      <c r="J98" s="297"/>
      <c r="K98" s="297"/>
      <c r="L98" s="297"/>
      <c r="M98" s="297"/>
      <c r="N98" s="297"/>
      <c r="O98" s="297"/>
      <c r="P98" s="297"/>
      <c r="Q98" s="297"/>
      <c r="R98" s="65"/>
      <c r="S98" s="95"/>
      <c r="T98" s="100"/>
    </row>
    <row r="99" spans="1:20" ht="15">
      <c r="A99" s="297" t="s">
        <v>547</v>
      </c>
      <c r="B99" s="297"/>
      <c r="C99" s="297"/>
      <c r="D99" s="297"/>
      <c r="E99" s="297" t="s">
        <v>548</v>
      </c>
      <c r="F99" s="297"/>
      <c r="G99" s="297"/>
      <c r="H99" s="297"/>
      <c r="I99" s="297"/>
      <c r="J99" s="297"/>
      <c r="K99" s="78" t="s">
        <v>549</v>
      </c>
      <c r="L99" s="78"/>
      <c r="M99" s="78"/>
      <c r="N99" s="78"/>
      <c r="O99" s="78"/>
      <c r="P99" s="78"/>
      <c r="Q99" s="78"/>
      <c r="R99" s="78"/>
      <c r="S99" s="96"/>
      <c r="T99" s="100"/>
    </row>
    <row r="100" spans="13:19" ht="15">
      <c r="M100" s="296"/>
      <c r="N100" s="296"/>
      <c r="O100" s="296"/>
      <c r="P100" s="296"/>
      <c r="Q100" s="296"/>
      <c r="R100" s="296"/>
      <c r="S100" s="94"/>
    </row>
    <row r="101" spans="13:19" ht="15">
      <c r="M101" s="296"/>
      <c r="N101" s="296"/>
      <c r="O101" s="296"/>
      <c r="P101" s="296"/>
      <c r="Q101" s="296"/>
      <c r="R101" s="296"/>
      <c r="S101" s="94"/>
    </row>
    <row r="102" spans="13:19" ht="15">
      <c r="M102" s="296"/>
      <c r="N102" s="296"/>
      <c r="O102" s="296"/>
      <c r="P102" s="296"/>
      <c r="Q102" s="296"/>
      <c r="R102" s="296"/>
      <c r="S102" s="94"/>
    </row>
    <row r="103" spans="13:19" ht="15">
      <c r="M103" s="296"/>
      <c r="N103" s="296"/>
      <c r="O103" s="296"/>
      <c r="P103" s="296"/>
      <c r="Q103" s="296"/>
      <c r="R103" s="296"/>
      <c r="S103" s="94"/>
    </row>
    <row r="104" spans="13:19" ht="15">
      <c r="M104" s="296"/>
      <c r="N104" s="296"/>
      <c r="O104" s="296"/>
      <c r="P104" s="296"/>
      <c r="Q104" s="296"/>
      <c r="R104" s="296"/>
      <c r="S104" s="94"/>
    </row>
    <row r="105" spans="13:19" ht="15">
      <c r="M105" s="296"/>
      <c r="N105" s="296"/>
      <c r="O105" s="296"/>
      <c r="P105" s="296"/>
      <c r="Q105" s="296"/>
      <c r="R105" s="296"/>
      <c r="S105" s="94"/>
    </row>
    <row r="106" spans="13:19" ht="15">
      <c r="M106" s="296"/>
      <c r="N106" s="296"/>
      <c r="O106" s="296"/>
      <c r="P106" s="296"/>
      <c r="Q106" s="296"/>
      <c r="R106" s="296"/>
      <c r="S106" s="94"/>
    </row>
    <row r="107" spans="13:19" ht="15">
      <c r="M107" s="296"/>
      <c r="N107" s="296"/>
      <c r="O107" s="296"/>
      <c r="P107" s="296"/>
      <c r="Q107" s="296"/>
      <c r="R107" s="296"/>
      <c r="S107" s="94"/>
    </row>
    <row r="108" spans="13:19" ht="15">
      <c r="M108" s="296"/>
      <c r="N108" s="296"/>
      <c r="O108" s="296"/>
      <c r="P108" s="296"/>
      <c r="Q108" s="296"/>
      <c r="R108" s="296"/>
      <c r="S108" s="94"/>
    </row>
  </sheetData>
  <sheetProtection/>
  <mergeCells count="75">
    <mergeCell ref="A1:S1"/>
    <mergeCell ref="A2:S2"/>
    <mergeCell ref="B3:S3"/>
    <mergeCell ref="A4:A5"/>
    <mergeCell ref="B4:B5"/>
    <mergeCell ref="C4:C5"/>
    <mergeCell ref="D4:D5"/>
    <mergeCell ref="E4:G4"/>
    <mergeCell ref="H4:I4"/>
    <mergeCell ref="J4:J5"/>
    <mergeCell ref="K4:R4"/>
    <mergeCell ref="S4:S5"/>
    <mergeCell ref="T4:T5"/>
    <mergeCell ref="A24:D24"/>
    <mergeCell ref="E24:J24"/>
    <mergeCell ref="L24:S24"/>
    <mergeCell ref="A25:D25"/>
    <mergeCell ref="E25:J25"/>
    <mergeCell ref="M25:S25"/>
    <mergeCell ref="A26:D26"/>
    <mergeCell ref="E26:K26"/>
    <mergeCell ref="M26:S26"/>
    <mergeCell ref="E27:J27"/>
    <mergeCell ref="K27:Q27"/>
    <mergeCell ref="A28:D28"/>
    <mergeCell ref="E28:J28"/>
    <mergeCell ref="A49:D49"/>
    <mergeCell ref="E49:J49"/>
    <mergeCell ref="L49:S49"/>
    <mergeCell ref="A50:D50"/>
    <mergeCell ref="E50:J50"/>
    <mergeCell ref="M50:S50"/>
    <mergeCell ref="A51:D51"/>
    <mergeCell ref="E51:K51"/>
    <mergeCell ref="M51:S51"/>
    <mergeCell ref="E52:J52"/>
    <mergeCell ref="K52:Q52"/>
    <mergeCell ref="A53:D53"/>
    <mergeCell ref="E53:J53"/>
    <mergeCell ref="A74:D74"/>
    <mergeCell ref="E74:J74"/>
    <mergeCell ref="L74:S74"/>
    <mergeCell ref="A75:D75"/>
    <mergeCell ref="E75:J75"/>
    <mergeCell ref="M75:S75"/>
    <mergeCell ref="A76:D76"/>
    <mergeCell ref="E76:K76"/>
    <mergeCell ref="M76:S76"/>
    <mergeCell ref="E77:J77"/>
    <mergeCell ref="K77:Q77"/>
    <mergeCell ref="A78:D78"/>
    <mergeCell ref="E78:J78"/>
    <mergeCell ref="M94:R94"/>
    <mergeCell ref="A95:D95"/>
    <mergeCell ref="E95:J95"/>
    <mergeCell ref="L95:S95"/>
    <mergeCell ref="A96:D96"/>
    <mergeCell ref="E96:J96"/>
    <mergeCell ref="M96:S96"/>
    <mergeCell ref="A97:D97"/>
    <mergeCell ref="E97:K97"/>
    <mergeCell ref="M97:S97"/>
    <mergeCell ref="E98:J98"/>
    <mergeCell ref="K98:Q98"/>
    <mergeCell ref="A99:D99"/>
    <mergeCell ref="E99:J99"/>
    <mergeCell ref="M100:R100"/>
    <mergeCell ref="M101:R101"/>
    <mergeCell ref="M102:R102"/>
    <mergeCell ref="M108:R108"/>
    <mergeCell ref="M103:R103"/>
    <mergeCell ref="M104:R104"/>
    <mergeCell ref="M105:R105"/>
    <mergeCell ref="M106:R106"/>
    <mergeCell ref="M107:R107"/>
  </mergeCells>
  <printOptions/>
  <pageMargins left="0" right="0" top="0.3937007874015748" bottom="0.3937007874015748" header="0.5118110236220472" footer="0.5118110236220472"/>
  <pageSetup horizontalDpi="180" verticalDpi="180" orientation="landscape" paperSize="9" r:id="rId1"/>
</worksheet>
</file>

<file path=xl/worksheets/sheet4.xml><?xml version="1.0" encoding="utf-8"?>
<worksheet xmlns="http://schemas.openxmlformats.org/spreadsheetml/2006/main" xmlns:r="http://schemas.openxmlformats.org/officeDocument/2006/relationships">
  <dimension ref="A1:IK68"/>
  <sheetViews>
    <sheetView zoomScalePageLayoutView="0" workbookViewId="0" topLeftCell="A1">
      <selection activeCell="F12" sqref="F12"/>
    </sheetView>
  </sheetViews>
  <sheetFormatPr defaultColWidth="9.140625" defaultRowHeight="12.75"/>
  <cols>
    <col min="1" max="1" width="4.140625" style="55" customWidth="1"/>
    <col min="2" max="2" width="18.421875" style="55" customWidth="1"/>
    <col min="3" max="3" width="22.00390625" style="55" customWidth="1"/>
    <col min="4" max="4" width="10.8515625" style="55" customWidth="1"/>
    <col min="5" max="5" width="13.8515625" style="55" customWidth="1"/>
    <col min="6" max="6" width="20.7109375" style="55" customWidth="1"/>
    <col min="7" max="7" width="6.57421875" style="55" bestFit="1" customWidth="1"/>
    <col min="8" max="8" width="18.7109375" style="55" bestFit="1" customWidth="1"/>
    <col min="9" max="10" width="11.00390625" style="55" bestFit="1" customWidth="1"/>
    <col min="11" max="11" width="11.28125" style="55" bestFit="1" customWidth="1"/>
    <col min="12" max="12" width="9.140625" style="55" customWidth="1"/>
    <col min="13" max="13" width="19.57421875" style="55" customWidth="1"/>
    <col min="14" max="16384" width="9.140625" style="55" customWidth="1"/>
  </cols>
  <sheetData>
    <row r="1" spans="1:13" s="101" customFormat="1" ht="24">
      <c r="A1" s="316" t="s">
        <v>367</v>
      </c>
      <c r="B1" s="316"/>
      <c r="C1" s="316"/>
      <c r="D1" s="316"/>
      <c r="E1" s="316"/>
      <c r="F1" s="316"/>
      <c r="G1" s="316"/>
      <c r="H1" s="316"/>
      <c r="I1" s="316"/>
      <c r="J1" s="316"/>
      <c r="K1" s="316"/>
      <c r="L1" s="316"/>
      <c r="M1" s="316"/>
    </row>
    <row r="2" spans="1:13" s="101" customFormat="1" ht="24">
      <c r="A2" s="316" t="s">
        <v>368</v>
      </c>
      <c r="B2" s="316"/>
      <c r="C2" s="316"/>
      <c r="D2" s="316"/>
      <c r="E2" s="316"/>
      <c r="F2" s="316"/>
      <c r="G2" s="316"/>
      <c r="H2" s="316"/>
      <c r="I2" s="316"/>
      <c r="J2" s="316"/>
      <c r="K2" s="316"/>
      <c r="L2" s="316"/>
      <c r="M2" s="316"/>
    </row>
    <row r="3" spans="1:13" s="101" customFormat="1" ht="24">
      <c r="A3" s="317" t="s">
        <v>369</v>
      </c>
      <c r="B3" s="317"/>
      <c r="C3" s="317"/>
      <c r="D3" s="317"/>
      <c r="E3" s="317"/>
      <c r="F3" s="317"/>
      <c r="G3" s="317"/>
      <c r="H3" s="317"/>
      <c r="I3" s="317"/>
      <c r="J3" s="317"/>
      <c r="K3" s="317"/>
      <c r="L3" s="317"/>
      <c r="M3" s="317"/>
    </row>
    <row r="4" spans="1:13" s="15" customFormat="1" ht="24">
      <c r="A4" s="325" t="s">
        <v>191</v>
      </c>
      <c r="B4" s="327" t="s">
        <v>370</v>
      </c>
      <c r="C4" s="327" t="s">
        <v>371</v>
      </c>
      <c r="D4" s="318" t="s">
        <v>1</v>
      </c>
      <c r="E4" s="329" t="s">
        <v>316</v>
      </c>
      <c r="F4" s="329" t="s">
        <v>372</v>
      </c>
      <c r="G4" s="318" t="s">
        <v>2</v>
      </c>
      <c r="H4" s="320" t="s">
        <v>373</v>
      </c>
      <c r="I4" s="322" t="s">
        <v>374</v>
      </c>
      <c r="J4" s="323"/>
      <c r="K4" s="323"/>
      <c r="L4" s="324"/>
      <c r="M4" s="320" t="s">
        <v>375</v>
      </c>
    </row>
    <row r="5" spans="1:13" s="17" customFormat="1" ht="72">
      <c r="A5" s="326"/>
      <c r="B5" s="328"/>
      <c r="C5" s="328"/>
      <c r="D5" s="319"/>
      <c r="E5" s="330"/>
      <c r="F5" s="330"/>
      <c r="G5" s="319"/>
      <c r="H5" s="321"/>
      <c r="I5" s="16" t="s">
        <v>376</v>
      </c>
      <c r="J5" s="16" t="s">
        <v>377</v>
      </c>
      <c r="K5" s="16" t="s">
        <v>378</v>
      </c>
      <c r="L5" s="16" t="s">
        <v>379</v>
      </c>
      <c r="M5" s="321"/>
    </row>
    <row r="6" spans="1:13" s="24" customFormat="1" ht="21.75">
      <c r="A6" s="18">
        <v>1</v>
      </c>
      <c r="B6" s="19" t="s">
        <v>254</v>
      </c>
      <c r="C6" s="19" t="s">
        <v>380</v>
      </c>
      <c r="D6" s="20" t="s">
        <v>384</v>
      </c>
      <c r="E6" s="21" t="s">
        <v>382</v>
      </c>
      <c r="F6" s="22" t="s">
        <v>382</v>
      </c>
      <c r="G6" s="20" t="s">
        <v>385</v>
      </c>
      <c r="H6" s="23">
        <v>80</v>
      </c>
      <c r="I6" s="23">
        <v>20</v>
      </c>
      <c r="J6" s="23">
        <v>20</v>
      </c>
      <c r="K6" s="23">
        <v>20</v>
      </c>
      <c r="L6" s="23">
        <v>20</v>
      </c>
      <c r="M6" s="25">
        <f>H6*G6</f>
        <v>32000</v>
      </c>
    </row>
    <row r="7" spans="1:13" s="24" customFormat="1" ht="21.75">
      <c r="A7" s="18">
        <v>2</v>
      </c>
      <c r="B7" s="19" t="s">
        <v>255</v>
      </c>
      <c r="C7" s="19" t="s">
        <v>380</v>
      </c>
      <c r="D7" s="20" t="s">
        <v>381</v>
      </c>
      <c r="E7" s="21" t="s">
        <v>382</v>
      </c>
      <c r="F7" s="22" t="s">
        <v>382</v>
      </c>
      <c r="G7" s="20" t="s">
        <v>386</v>
      </c>
      <c r="H7" s="23">
        <f>I7+J7+K7+L7</f>
        <v>1200</v>
      </c>
      <c r="I7" s="23">
        <v>300</v>
      </c>
      <c r="J7" s="23">
        <v>300</v>
      </c>
      <c r="K7" s="23">
        <v>300</v>
      </c>
      <c r="L7" s="23">
        <v>300</v>
      </c>
      <c r="M7" s="25">
        <f aca="true" t="shared" si="0" ref="M7:M40">H7*G7</f>
        <v>66000</v>
      </c>
    </row>
    <row r="8" spans="1:13" s="24" customFormat="1" ht="21.75">
      <c r="A8" s="18">
        <v>3</v>
      </c>
      <c r="B8" s="19" t="s">
        <v>233</v>
      </c>
      <c r="C8" s="19" t="s">
        <v>387</v>
      </c>
      <c r="D8" s="20" t="s">
        <v>384</v>
      </c>
      <c r="E8" s="21" t="s">
        <v>382</v>
      </c>
      <c r="F8" s="22" t="s">
        <v>382</v>
      </c>
      <c r="G8" s="20" t="s">
        <v>388</v>
      </c>
      <c r="H8" s="23">
        <f aca="true" t="shared" si="1" ref="H8:H41">I8+J8+K8+L8</f>
        <v>80</v>
      </c>
      <c r="I8" s="23">
        <v>20</v>
      </c>
      <c r="J8" s="23">
        <v>20</v>
      </c>
      <c r="K8" s="23">
        <v>20</v>
      </c>
      <c r="L8" s="23">
        <v>20</v>
      </c>
      <c r="M8" s="25">
        <f t="shared" si="0"/>
        <v>36000</v>
      </c>
    </row>
    <row r="9" spans="1:13" s="24" customFormat="1" ht="21.75">
      <c r="A9" s="18">
        <v>4</v>
      </c>
      <c r="B9" s="19" t="s">
        <v>199</v>
      </c>
      <c r="C9" s="19" t="s">
        <v>387</v>
      </c>
      <c r="D9" s="20" t="s">
        <v>384</v>
      </c>
      <c r="E9" s="21" t="s">
        <v>382</v>
      </c>
      <c r="F9" s="22" t="s">
        <v>382</v>
      </c>
      <c r="G9" s="20" t="s">
        <v>388</v>
      </c>
      <c r="H9" s="23">
        <f t="shared" si="1"/>
        <v>90</v>
      </c>
      <c r="I9" s="23">
        <v>20</v>
      </c>
      <c r="J9" s="23">
        <v>20</v>
      </c>
      <c r="K9" s="23">
        <v>20</v>
      </c>
      <c r="L9" s="23">
        <v>30</v>
      </c>
      <c r="M9" s="25">
        <f t="shared" si="0"/>
        <v>40500</v>
      </c>
    </row>
    <row r="10" spans="1:13" s="24" customFormat="1" ht="21.75">
      <c r="A10" s="18">
        <v>5</v>
      </c>
      <c r="B10" s="19" t="s">
        <v>232</v>
      </c>
      <c r="C10" s="19" t="s">
        <v>380</v>
      </c>
      <c r="D10" s="20" t="s">
        <v>384</v>
      </c>
      <c r="E10" s="21" t="s">
        <v>382</v>
      </c>
      <c r="F10" s="22" t="s">
        <v>382</v>
      </c>
      <c r="G10" s="20" t="s">
        <v>389</v>
      </c>
      <c r="H10" s="23">
        <f t="shared" si="1"/>
        <v>40</v>
      </c>
      <c r="I10" s="23">
        <v>10</v>
      </c>
      <c r="J10" s="23">
        <v>10</v>
      </c>
      <c r="K10" s="23">
        <v>10</v>
      </c>
      <c r="L10" s="23">
        <v>10</v>
      </c>
      <c r="M10" s="25">
        <f t="shared" si="0"/>
        <v>14000</v>
      </c>
    </row>
    <row r="11" spans="1:13" s="24" customFormat="1" ht="21.75">
      <c r="A11" s="18">
        <v>6</v>
      </c>
      <c r="B11" s="19" t="s">
        <v>97</v>
      </c>
      <c r="C11" s="19" t="s">
        <v>387</v>
      </c>
      <c r="D11" s="20" t="s">
        <v>384</v>
      </c>
      <c r="E11" s="21" t="s">
        <v>382</v>
      </c>
      <c r="F11" s="22" t="s">
        <v>382</v>
      </c>
      <c r="G11" s="20" t="s">
        <v>385</v>
      </c>
      <c r="H11" s="23">
        <f t="shared" si="1"/>
        <v>140</v>
      </c>
      <c r="I11" s="23">
        <v>35</v>
      </c>
      <c r="J11" s="23">
        <v>35</v>
      </c>
      <c r="K11" s="23">
        <v>35</v>
      </c>
      <c r="L11" s="23">
        <v>35</v>
      </c>
      <c r="M11" s="25">
        <f t="shared" si="0"/>
        <v>56000</v>
      </c>
    </row>
    <row r="12" spans="1:13" s="24" customFormat="1" ht="21.75">
      <c r="A12" s="18">
        <v>7</v>
      </c>
      <c r="B12" s="19" t="s">
        <v>390</v>
      </c>
      <c r="C12" s="19" t="s">
        <v>387</v>
      </c>
      <c r="D12" s="20" t="s">
        <v>381</v>
      </c>
      <c r="E12" s="21" t="s">
        <v>382</v>
      </c>
      <c r="F12" s="22" t="s">
        <v>382</v>
      </c>
      <c r="G12" s="20" t="s">
        <v>383</v>
      </c>
      <c r="H12" s="23">
        <f t="shared" si="1"/>
        <v>80</v>
      </c>
      <c r="I12" s="23">
        <v>20</v>
      </c>
      <c r="J12" s="23">
        <v>20</v>
      </c>
      <c r="K12" s="23">
        <v>20</v>
      </c>
      <c r="L12" s="23">
        <v>20</v>
      </c>
      <c r="M12" s="25">
        <f t="shared" si="0"/>
        <v>4000</v>
      </c>
    </row>
    <row r="13" spans="1:13" s="24" customFormat="1" ht="21.75">
      <c r="A13" s="18">
        <v>8</v>
      </c>
      <c r="B13" s="19" t="s">
        <v>391</v>
      </c>
      <c r="C13" s="19" t="s">
        <v>380</v>
      </c>
      <c r="D13" s="20" t="s">
        <v>381</v>
      </c>
      <c r="E13" s="26" t="s">
        <v>392</v>
      </c>
      <c r="F13" s="27" t="s">
        <v>392</v>
      </c>
      <c r="G13" s="20" t="s">
        <v>393</v>
      </c>
      <c r="H13" s="23">
        <f t="shared" si="1"/>
        <v>200</v>
      </c>
      <c r="I13" s="23">
        <v>100</v>
      </c>
      <c r="J13" s="23"/>
      <c r="K13" s="23">
        <v>100</v>
      </c>
      <c r="L13" s="23"/>
      <c r="M13" s="25">
        <f t="shared" si="0"/>
        <v>12000</v>
      </c>
    </row>
    <row r="14" spans="1:13" s="33" customFormat="1" ht="24">
      <c r="A14" s="18">
        <v>9</v>
      </c>
      <c r="B14" s="29" t="s">
        <v>292</v>
      </c>
      <c r="C14" s="29" t="s">
        <v>395</v>
      </c>
      <c r="D14" s="20" t="s">
        <v>193</v>
      </c>
      <c r="E14" s="30" t="s">
        <v>392</v>
      </c>
      <c r="F14" s="31" t="s">
        <v>392</v>
      </c>
      <c r="G14" s="20" t="s">
        <v>394</v>
      </c>
      <c r="H14" s="23">
        <f t="shared" si="1"/>
        <v>300</v>
      </c>
      <c r="I14" s="32">
        <v>200</v>
      </c>
      <c r="J14" s="32"/>
      <c r="K14" s="32">
        <v>100</v>
      </c>
      <c r="L14" s="32"/>
      <c r="M14" s="25">
        <f t="shared" si="0"/>
        <v>36000</v>
      </c>
    </row>
    <row r="15" spans="1:13" s="33" customFormat="1" ht="24">
      <c r="A15" s="18">
        <v>10</v>
      </c>
      <c r="B15" s="29" t="s">
        <v>396</v>
      </c>
      <c r="C15" s="29" t="s">
        <v>397</v>
      </c>
      <c r="D15" s="20" t="s">
        <v>381</v>
      </c>
      <c r="E15" s="34" t="s">
        <v>398</v>
      </c>
      <c r="F15" s="35" t="s">
        <v>398</v>
      </c>
      <c r="G15" s="20" t="s">
        <v>394</v>
      </c>
      <c r="H15" s="23">
        <f t="shared" si="1"/>
        <v>200</v>
      </c>
      <c r="I15" s="32">
        <v>200</v>
      </c>
      <c r="J15" s="32"/>
      <c r="K15" s="32"/>
      <c r="L15" s="32"/>
      <c r="M15" s="25">
        <f t="shared" si="0"/>
        <v>24000</v>
      </c>
    </row>
    <row r="16" spans="1:13" s="33" customFormat="1" ht="24">
      <c r="A16" s="18">
        <v>11</v>
      </c>
      <c r="B16" s="29" t="s">
        <v>293</v>
      </c>
      <c r="C16" s="29" t="s">
        <v>380</v>
      </c>
      <c r="D16" s="20" t="s">
        <v>381</v>
      </c>
      <c r="E16" s="30" t="s">
        <v>392</v>
      </c>
      <c r="F16" s="31" t="s">
        <v>392</v>
      </c>
      <c r="G16" s="20" t="s">
        <v>399</v>
      </c>
      <c r="H16" s="23">
        <f t="shared" si="1"/>
        <v>100</v>
      </c>
      <c r="I16" s="32">
        <v>100</v>
      </c>
      <c r="J16" s="32"/>
      <c r="K16" s="32"/>
      <c r="L16" s="32"/>
      <c r="M16" s="25">
        <f t="shared" si="0"/>
        <v>8500</v>
      </c>
    </row>
    <row r="17" spans="1:13" s="33" customFormat="1" ht="24">
      <c r="A17" s="18">
        <v>12</v>
      </c>
      <c r="B17" s="29" t="s">
        <v>294</v>
      </c>
      <c r="C17" s="29" t="s">
        <v>380</v>
      </c>
      <c r="D17" s="20" t="s">
        <v>381</v>
      </c>
      <c r="E17" s="30" t="s">
        <v>392</v>
      </c>
      <c r="F17" s="31" t="s">
        <v>392</v>
      </c>
      <c r="G17" s="20" t="s">
        <v>400</v>
      </c>
      <c r="H17" s="23">
        <f t="shared" si="1"/>
        <v>600</v>
      </c>
      <c r="I17" s="32">
        <v>200</v>
      </c>
      <c r="J17" s="32">
        <v>100</v>
      </c>
      <c r="K17" s="32">
        <v>200</v>
      </c>
      <c r="L17" s="32">
        <v>100</v>
      </c>
      <c r="M17" s="25">
        <f t="shared" si="0"/>
        <v>39000</v>
      </c>
    </row>
    <row r="18" spans="1:13" s="33" customFormat="1" ht="24">
      <c r="A18" s="18">
        <v>13</v>
      </c>
      <c r="B18" s="29" t="s">
        <v>401</v>
      </c>
      <c r="C18" s="29" t="s">
        <v>387</v>
      </c>
      <c r="D18" s="20" t="s">
        <v>381</v>
      </c>
      <c r="E18" s="30" t="s">
        <v>392</v>
      </c>
      <c r="F18" s="31" t="s">
        <v>392</v>
      </c>
      <c r="G18" s="20" t="s">
        <v>386</v>
      </c>
      <c r="H18" s="23">
        <f t="shared" si="1"/>
        <v>400</v>
      </c>
      <c r="I18" s="32">
        <v>100</v>
      </c>
      <c r="J18" s="32">
        <v>100</v>
      </c>
      <c r="K18" s="32">
        <v>100</v>
      </c>
      <c r="L18" s="32">
        <v>100</v>
      </c>
      <c r="M18" s="25">
        <f t="shared" si="0"/>
        <v>22000</v>
      </c>
    </row>
    <row r="19" spans="1:13" s="41" customFormat="1" ht="24">
      <c r="A19" s="18">
        <v>14</v>
      </c>
      <c r="B19" s="36" t="s">
        <v>402</v>
      </c>
      <c r="C19" s="36" t="s">
        <v>380</v>
      </c>
      <c r="D19" s="37" t="s">
        <v>403</v>
      </c>
      <c r="E19" s="38" t="s">
        <v>392</v>
      </c>
      <c r="F19" s="39" t="s">
        <v>392</v>
      </c>
      <c r="G19" s="37" t="s">
        <v>404</v>
      </c>
      <c r="H19" s="23">
        <f t="shared" si="1"/>
        <v>400</v>
      </c>
      <c r="I19" s="40">
        <v>100</v>
      </c>
      <c r="J19" s="40">
        <v>100</v>
      </c>
      <c r="K19" s="40">
        <v>100</v>
      </c>
      <c r="L19" s="40">
        <v>100</v>
      </c>
      <c r="M19" s="25">
        <f t="shared" si="0"/>
        <v>4800</v>
      </c>
    </row>
    <row r="20" spans="1:13" s="33" customFormat="1" ht="24">
      <c r="A20" s="18">
        <v>15</v>
      </c>
      <c r="B20" s="44" t="s">
        <v>407</v>
      </c>
      <c r="C20" s="44" t="s">
        <v>387</v>
      </c>
      <c r="D20" s="45" t="s">
        <v>381</v>
      </c>
      <c r="E20" s="46" t="s">
        <v>392</v>
      </c>
      <c r="F20" s="47" t="s">
        <v>392</v>
      </c>
      <c r="G20" s="45" t="s">
        <v>386</v>
      </c>
      <c r="H20" s="23">
        <f t="shared" si="1"/>
        <v>200</v>
      </c>
      <c r="I20" s="32">
        <v>50</v>
      </c>
      <c r="J20" s="32">
        <v>50</v>
      </c>
      <c r="K20" s="32">
        <v>50</v>
      </c>
      <c r="L20" s="32">
        <v>50</v>
      </c>
      <c r="M20" s="25">
        <f t="shared" si="0"/>
        <v>11000</v>
      </c>
    </row>
    <row r="21" spans="1:13" s="33" customFormat="1" ht="23.25" customHeight="1">
      <c r="A21" s="18">
        <v>16</v>
      </c>
      <c r="B21" s="29" t="s">
        <v>322</v>
      </c>
      <c r="C21" s="29" t="s">
        <v>405</v>
      </c>
      <c r="D21" s="20" t="s">
        <v>193</v>
      </c>
      <c r="E21" s="42" t="s">
        <v>406</v>
      </c>
      <c r="F21" s="43" t="s">
        <v>406</v>
      </c>
      <c r="G21" s="20" t="s">
        <v>408</v>
      </c>
      <c r="H21" s="23">
        <f t="shared" si="1"/>
        <v>200</v>
      </c>
      <c r="I21" s="32">
        <v>50</v>
      </c>
      <c r="J21" s="32">
        <v>50</v>
      </c>
      <c r="K21" s="32">
        <v>50</v>
      </c>
      <c r="L21" s="32">
        <v>50</v>
      </c>
      <c r="M21" s="25">
        <f t="shared" si="0"/>
        <v>3000</v>
      </c>
    </row>
    <row r="22" spans="1:13" s="50" customFormat="1" ht="24">
      <c r="A22" s="18">
        <v>17</v>
      </c>
      <c r="B22" s="47" t="s">
        <v>409</v>
      </c>
      <c r="C22" s="47" t="s">
        <v>410</v>
      </c>
      <c r="D22" s="48" t="s">
        <v>193</v>
      </c>
      <c r="E22" s="46" t="s">
        <v>411</v>
      </c>
      <c r="F22" s="47" t="s">
        <v>411</v>
      </c>
      <c r="G22" s="48">
        <v>12</v>
      </c>
      <c r="H22" s="23">
        <f t="shared" si="1"/>
        <v>800</v>
      </c>
      <c r="I22" s="49">
        <v>200</v>
      </c>
      <c r="J22" s="49">
        <v>200</v>
      </c>
      <c r="K22" s="49">
        <v>200</v>
      </c>
      <c r="L22" s="49">
        <v>200</v>
      </c>
      <c r="M22" s="25">
        <f t="shared" si="0"/>
        <v>9600</v>
      </c>
    </row>
    <row r="23" spans="1:13" s="50" customFormat="1" ht="21.75" customHeight="1">
      <c r="A23" s="18">
        <v>18</v>
      </c>
      <c r="B23" s="29" t="s">
        <v>412</v>
      </c>
      <c r="C23" s="29" t="s">
        <v>413</v>
      </c>
      <c r="D23" s="29" t="s">
        <v>414</v>
      </c>
      <c r="E23" s="46" t="s">
        <v>415</v>
      </c>
      <c r="F23" s="47" t="s">
        <v>415</v>
      </c>
      <c r="G23" s="51">
        <v>28</v>
      </c>
      <c r="H23" s="23">
        <f t="shared" si="1"/>
        <v>200</v>
      </c>
      <c r="I23" s="49">
        <v>50</v>
      </c>
      <c r="J23" s="49">
        <v>50</v>
      </c>
      <c r="K23" s="49">
        <v>50</v>
      </c>
      <c r="L23" s="49">
        <v>50</v>
      </c>
      <c r="M23" s="25">
        <f t="shared" si="0"/>
        <v>5600</v>
      </c>
    </row>
    <row r="24" spans="1:13" s="50" customFormat="1" ht="21.75" customHeight="1">
      <c r="A24" s="18">
        <v>19</v>
      </c>
      <c r="B24" s="29" t="s">
        <v>416</v>
      </c>
      <c r="C24" s="29" t="s">
        <v>417</v>
      </c>
      <c r="D24" s="29" t="s">
        <v>414</v>
      </c>
      <c r="E24" s="46" t="s">
        <v>415</v>
      </c>
      <c r="F24" s="47" t="s">
        <v>415</v>
      </c>
      <c r="G24" s="51">
        <v>28</v>
      </c>
      <c r="H24" s="23">
        <f t="shared" si="1"/>
        <v>200</v>
      </c>
      <c r="I24" s="49">
        <v>50</v>
      </c>
      <c r="J24" s="49">
        <v>50</v>
      </c>
      <c r="K24" s="49">
        <v>50</v>
      </c>
      <c r="L24" s="49">
        <v>50</v>
      </c>
      <c r="M24" s="25">
        <f t="shared" si="0"/>
        <v>5600</v>
      </c>
    </row>
    <row r="25" spans="1:245" s="52" customFormat="1" ht="23.25" customHeight="1">
      <c r="A25" s="18">
        <v>20</v>
      </c>
      <c r="B25" s="29" t="s">
        <v>352</v>
      </c>
      <c r="C25" s="29" t="s">
        <v>418</v>
      </c>
      <c r="D25" s="51" t="s">
        <v>419</v>
      </c>
      <c r="E25" s="46" t="s">
        <v>420</v>
      </c>
      <c r="F25" s="47" t="s">
        <v>420</v>
      </c>
      <c r="G25" s="51">
        <v>50</v>
      </c>
      <c r="H25" s="23">
        <f t="shared" si="1"/>
        <v>600</v>
      </c>
      <c r="I25" s="49">
        <v>200</v>
      </c>
      <c r="J25" s="49">
        <v>100</v>
      </c>
      <c r="K25" s="49">
        <v>150</v>
      </c>
      <c r="L25" s="49">
        <v>150</v>
      </c>
      <c r="M25" s="25">
        <f t="shared" si="0"/>
        <v>30000</v>
      </c>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c r="DQ25" s="50"/>
      <c r="DR25" s="50"/>
      <c r="DS25" s="50"/>
      <c r="DT25" s="50"/>
      <c r="DU25" s="50"/>
      <c r="DV25" s="50"/>
      <c r="DW25" s="50"/>
      <c r="DX25" s="50"/>
      <c r="DY25" s="50"/>
      <c r="DZ25" s="50"/>
      <c r="EA25" s="50"/>
      <c r="EB25" s="50"/>
      <c r="EC25" s="50"/>
      <c r="ED25" s="50"/>
      <c r="EE25" s="50"/>
      <c r="EF25" s="50"/>
      <c r="EG25" s="50"/>
      <c r="EH25" s="50"/>
      <c r="EI25" s="50"/>
      <c r="EJ25" s="50"/>
      <c r="EK25" s="50"/>
      <c r="EL25" s="50"/>
      <c r="EM25" s="50"/>
      <c r="EN25" s="50"/>
      <c r="EO25" s="50"/>
      <c r="EP25" s="50"/>
      <c r="EQ25" s="50"/>
      <c r="ER25" s="50"/>
      <c r="ES25" s="50"/>
      <c r="ET25" s="50"/>
      <c r="EU25" s="50"/>
      <c r="EV25" s="50"/>
      <c r="EW25" s="50"/>
      <c r="EX25" s="50"/>
      <c r="EY25" s="50"/>
      <c r="EZ25" s="50"/>
      <c r="FA25" s="50"/>
      <c r="FB25" s="50"/>
      <c r="FC25" s="50"/>
      <c r="FD25" s="50"/>
      <c r="FE25" s="50"/>
      <c r="FF25" s="50"/>
      <c r="FG25" s="50"/>
      <c r="FH25" s="50"/>
      <c r="FI25" s="50"/>
      <c r="FJ25" s="50"/>
      <c r="FK25" s="50"/>
      <c r="FL25" s="50"/>
      <c r="FM25" s="50"/>
      <c r="FN25" s="50"/>
      <c r="FO25" s="50"/>
      <c r="FP25" s="50"/>
      <c r="FQ25" s="50"/>
      <c r="FR25" s="50"/>
      <c r="FS25" s="50"/>
      <c r="FT25" s="50"/>
      <c r="FU25" s="50"/>
      <c r="FV25" s="50"/>
      <c r="FW25" s="50"/>
      <c r="FX25" s="50"/>
      <c r="FY25" s="50"/>
      <c r="FZ25" s="50"/>
      <c r="GA25" s="50"/>
      <c r="GB25" s="50"/>
      <c r="GC25" s="50"/>
      <c r="GD25" s="50"/>
      <c r="GE25" s="50"/>
      <c r="GF25" s="50"/>
      <c r="GG25" s="50"/>
      <c r="GH25" s="50"/>
      <c r="GI25" s="50"/>
      <c r="GJ25" s="50"/>
      <c r="GK25" s="50"/>
      <c r="GL25" s="50"/>
      <c r="GM25" s="50"/>
      <c r="GN25" s="50"/>
      <c r="GO25" s="50"/>
      <c r="GP25" s="50"/>
      <c r="GQ25" s="50"/>
      <c r="GR25" s="50"/>
      <c r="GS25" s="50"/>
      <c r="GT25" s="50"/>
      <c r="GU25" s="50"/>
      <c r="GV25" s="50"/>
      <c r="GW25" s="50"/>
      <c r="GX25" s="50"/>
      <c r="GY25" s="50"/>
      <c r="GZ25" s="50"/>
      <c r="HA25" s="50"/>
      <c r="HB25" s="50"/>
      <c r="HC25" s="50"/>
      <c r="HD25" s="50"/>
      <c r="HE25" s="50"/>
      <c r="HF25" s="50"/>
      <c r="HG25" s="50"/>
      <c r="HH25" s="50"/>
      <c r="HI25" s="50"/>
      <c r="HJ25" s="50"/>
      <c r="HK25" s="50"/>
      <c r="HL25" s="50"/>
      <c r="HM25" s="50"/>
      <c r="HN25" s="50"/>
      <c r="HO25" s="50"/>
      <c r="HP25" s="50"/>
      <c r="HQ25" s="50"/>
      <c r="HR25" s="50"/>
      <c r="HS25" s="50"/>
      <c r="HT25" s="50"/>
      <c r="HU25" s="50"/>
      <c r="HV25" s="50"/>
      <c r="HW25" s="50"/>
      <c r="HX25" s="50"/>
      <c r="HY25" s="50"/>
      <c r="HZ25" s="50"/>
      <c r="IA25" s="50"/>
      <c r="IB25" s="50"/>
      <c r="IC25" s="50"/>
      <c r="ID25" s="50"/>
      <c r="IE25" s="50"/>
      <c r="IF25" s="50"/>
      <c r="IG25" s="50"/>
      <c r="IH25" s="50"/>
      <c r="II25" s="50"/>
      <c r="IJ25" s="50"/>
      <c r="IK25" s="50"/>
    </row>
    <row r="26" spans="1:13" s="50" customFormat="1" ht="21.75" customHeight="1">
      <c r="A26" s="18">
        <v>21</v>
      </c>
      <c r="B26" s="29" t="s">
        <v>423</v>
      </c>
      <c r="C26" s="29" t="s">
        <v>422</v>
      </c>
      <c r="D26" s="51" t="s">
        <v>421</v>
      </c>
      <c r="E26" s="46" t="s">
        <v>420</v>
      </c>
      <c r="F26" s="47" t="s">
        <v>420</v>
      </c>
      <c r="G26" s="51">
        <v>30</v>
      </c>
      <c r="H26" s="23">
        <f t="shared" si="1"/>
        <v>200</v>
      </c>
      <c r="I26" s="49">
        <v>50</v>
      </c>
      <c r="J26" s="49">
        <v>50</v>
      </c>
      <c r="K26" s="49">
        <v>50</v>
      </c>
      <c r="L26" s="49">
        <v>50</v>
      </c>
      <c r="M26" s="25">
        <f t="shared" si="0"/>
        <v>6000</v>
      </c>
    </row>
    <row r="27" spans="1:13" s="33" customFormat="1" ht="21.75" customHeight="1">
      <c r="A27" s="18">
        <v>22</v>
      </c>
      <c r="B27" s="29" t="s">
        <v>424</v>
      </c>
      <c r="C27" s="29"/>
      <c r="D27" s="28" t="s">
        <v>192</v>
      </c>
      <c r="E27" s="42" t="s">
        <v>392</v>
      </c>
      <c r="F27" s="43" t="s">
        <v>392</v>
      </c>
      <c r="G27" s="28">
        <v>350</v>
      </c>
      <c r="H27" s="23">
        <f t="shared" si="1"/>
        <v>40</v>
      </c>
      <c r="I27" s="32">
        <v>20</v>
      </c>
      <c r="J27" s="32"/>
      <c r="K27" s="32">
        <v>20</v>
      </c>
      <c r="L27" s="32"/>
      <c r="M27" s="25">
        <f t="shared" si="0"/>
        <v>14000</v>
      </c>
    </row>
    <row r="28" spans="1:13" s="33" customFormat="1" ht="21.75" customHeight="1">
      <c r="A28" s="18">
        <v>23</v>
      </c>
      <c r="B28" s="29" t="s">
        <v>425</v>
      </c>
      <c r="C28" s="29" t="s">
        <v>426</v>
      </c>
      <c r="D28" s="28" t="s">
        <v>427</v>
      </c>
      <c r="E28" s="46" t="s">
        <v>428</v>
      </c>
      <c r="F28" s="47" t="s">
        <v>428</v>
      </c>
      <c r="G28" s="28">
        <v>390</v>
      </c>
      <c r="H28" s="23">
        <f t="shared" si="1"/>
        <v>5</v>
      </c>
      <c r="I28" s="32">
        <v>2</v>
      </c>
      <c r="J28" s="32">
        <v>2</v>
      </c>
      <c r="K28" s="32">
        <v>1</v>
      </c>
      <c r="L28" s="32"/>
      <c r="M28" s="25">
        <f t="shared" si="0"/>
        <v>1950</v>
      </c>
    </row>
    <row r="29" spans="1:13" s="33" customFormat="1" ht="24">
      <c r="A29" s="18">
        <v>24</v>
      </c>
      <c r="B29" s="29" t="s">
        <v>430</v>
      </c>
      <c r="C29" s="29" t="s">
        <v>431</v>
      </c>
      <c r="D29" s="28" t="s">
        <v>427</v>
      </c>
      <c r="E29" s="42" t="s">
        <v>428</v>
      </c>
      <c r="F29" s="43" t="s">
        <v>428</v>
      </c>
      <c r="G29" s="28">
        <v>940</v>
      </c>
      <c r="H29" s="23">
        <f t="shared" si="1"/>
        <v>3</v>
      </c>
      <c r="I29" s="32">
        <v>1</v>
      </c>
      <c r="J29" s="32">
        <v>1</v>
      </c>
      <c r="K29" s="32">
        <v>1</v>
      </c>
      <c r="L29" s="32"/>
      <c r="M29" s="25">
        <f t="shared" si="0"/>
        <v>2820</v>
      </c>
    </row>
    <row r="30" spans="1:13" s="33" customFormat="1" ht="24">
      <c r="A30" s="18">
        <v>25</v>
      </c>
      <c r="B30" s="29" t="s">
        <v>432</v>
      </c>
      <c r="C30" s="29" t="s">
        <v>433</v>
      </c>
      <c r="D30" s="28" t="s">
        <v>427</v>
      </c>
      <c r="E30" s="42" t="s">
        <v>428</v>
      </c>
      <c r="F30" s="43" t="s">
        <v>428</v>
      </c>
      <c r="G30" s="28">
        <v>76</v>
      </c>
      <c r="H30" s="23">
        <f t="shared" si="1"/>
        <v>5</v>
      </c>
      <c r="I30" s="32">
        <v>2</v>
      </c>
      <c r="J30" s="32">
        <v>1</v>
      </c>
      <c r="K30" s="32">
        <v>1</v>
      </c>
      <c r="L30" s="32">
        <v>1</v>
      </c>
      <c r="M30" s="25">
        <f t="shared" si="0"/>
        <v>380</v>
      </c>
    </row>
    <row r="31" spans="1:13" s="33" customFormat="1" ht="24">
      <c r="A31" s="18">
        <v>26</v>
      </c>
      <c r="B31" s="29" t="s">
        <v>434</v>
      </c>
      <c r="C31" s="29" t="s">
        <v>435</v>
      </c>
      <c r="D31" s="28" t="s">
        <v>427</v>
      </c>
      <c r="E31" s="42" t="s">
        <v>428</v>
      </c>
      <c r="F31" s="43" t="s">
        <v>428</v>
      </c>
      <c r="G31" s="28">
        <v>585</v>
      </c>
      <c r="H31" s="23">
        <f t="shared" si="1"/>
        <v>2</v>
      </c>
      <c r="I31" s="32">
        <v>1</v>
      </c>
      <c r="J31" s="32"/>
      <c r="K31" s="32">
        <v>1</v>
      </c>
      <c r="L31" s="32"/>
      <c r="M31" s="25">
        <f t="shared" si="0"/>
        <v>1170</v>
      </c>
    </row>
    <row r="32" spans="1:13" s="33" customFormat="1" ht="24">
      <c r="A32" s="18">
        <v>27</v>
      </c>
      <c r="B32" s="29" t="s">
        <v>437</v>
      </c>
      <c r="C32" s="29" t="s">
        <v>438</v>
      </c>
      <c r="D32" s="28" t="s">
        <v>427</v>
      </c>
      <c r="E32" s="42" t="s">
        <v>428</v>
      </c>
      <c r="F32" s="43" t="s">
        <v>428</v>
      </c>
      <c r="G32" s="28">
        <v>240</v>
      </c>
      <c r="H32" s="23">
        <f t="shared" si="1"/>
        <v>5</v>
      </c>
      <c r="I32" s="32">
        <v>1</v>
      </c>
      <c r="J32" s="32">
        <v>2</v>
      </c>
      <c r="K32" s="32">
        <v>1</v>
      </c>
      <c r="L32" s="32">
        <v>1</v>
      </c>
      <c r="M32" s="25">
        <f t="shared" si="0"/>
        <v>1200</v>
      </c>
    </row>
    <row r="33" spans="1:13" s="33" customFormat="1" ht="24">
      <c r="A33" s="18">
        <v>28</v>
      </c>
      <c r="B33" s="29" t="s">
        <v>440</v>
      </c>
      <c r="C33" s="29" t="s">
        <v>429</v>
      </c>
      <c r="D33" s="28" t="s">
        <v>427</v>
      </c>
      <c r="E33" s="42" t="s">
        <v>428</v>
      </c>
      <c r="F33" s="43" t="s">
        <v>428</v>
      </c>
      <c r="G33" s="28">
        <v>290</v>
      </c>
      <c r="H33" s="23">
        <f t="shared" si="1"/>
        <v>3</v>
      </c>
      <c r="I33" s="32">
        <v>1</v>
      </c>
      <c r="J33" s="32">
        <v>1</v>
      </c>
      <c r="K33" s="32">
        <v>1</v>
      </c>
      <c r="L33" s="32"/>
      <c r="M33" s="25">
        <f t="shared" si="0"/>
        <v>870</v>
      </c>
    </row>
    <row r="34" spans="1:13" s="33" customFormat="1" ht="24">
      <c r="A34" s="18">
        <v>29</v>
      </c>
      <c r="B34" s="29" t="s">
        <v>441</v>
      </c>
      <c r="C34" s="29" t="s">
        <v>429</v>
      </c>
      <c r="D34" s="28" t="s">
        <v>427</v>
      </c>
      <c r="E34" s="42" t="s">
        <v>428</v>
      </c>
      <c r="F34" s="43" t="s">
        <v>428</v>
      </c>
      <c r="G34" s="28">
        <v>150</v>
      </c>
      <c r="H34" s="23">
        <f t="shared" si="1"/>
        <v>2</v>
      </c>
      <c r="I34" s="32">
        <v>1</v>
      </c>
      <c r="J34" s="32">
        <v>1</v>
      </c>
      <c r="K34" s="32"/>
      <c r="L34" s="32"/>
      <c r="M34" s="25">
        <f t="shared" si="0"/>
        <v>300</v>
      </c>
    </row>
    <row r="35" spans="1:13" s="33" customFormat="1" ht="24">
      <c r="A35" s="18">
        <v>30</v>
      </c>
      <c r="B35" s="29" t="s">
        <v>442</v>
      </c>
      <c r="C35" s="29" t="s">
        <v>443</v>
      </c>
      <c r="D35" s="28" t="s">
        <v>427</v>
      </c>
      <c r="E35" s="42" t="s">
        <v>428</v>
      </c>
      <c r="F35" s="43" t="s">
        <v>428</v>
      </c>
      <c r="G35" s="28">
        <v>140</v>
      </c>
      <c r="H35" s="23">
        <f t="shared" si="1"/>
        <v>10</v>
      </c>
      <c r="I35" s="32">
        <v>3</v>
      </c>
      <c r="J35" s="32">
        <v>3</v>
      </c>
      <c r="K35" s="32">
        <v>3</v>
      </c>
      <c r="L35" s="32">
        <v>1</v>
      </c>
      <c r="M35" s="25">
        <f t="shared" si="0"/>
        <v>1400</v>
      </c>
    </row>
    <row r="36" spans="1:13" s="33" customFormat="1" ht="24">
      <c r="A36" s="18">
        <v>31</v>
      </c>
      <c r="B36" s="29" t="s">
        <v>444</v>
      </c>
      <c r="C36" s="29" t="s">
        <v>445</v>
      </c>
      <c r="D36" s="28" t="s">
        <v>427</v>
      </c>
      <c r="E36" s="42" t="s">
        <v>428</v>
      </c>
      <c r="F36" s="43" t="s">
        <v>428</v>
      </c>
      <c r="G36" s="28">
        <v>150</v>
      </c>
      <c r="H36" s="23">
        <f t="shared" si="1"/>
        <v>10</v>
      </c>
      <c r="I36" s="32">
        <v>3</v>
      </c>
      <c r="J36" s="32">
        <v>3</v>
      </c>
      <c r="K36" s="32">
        <v>3</v>
      </c>
      <c r="L36" s="32">
        <v>1</v>
      </c>
      <c r="M36" s="25">
        <f t="shared" si="0"/>
        <v>1500</v>
      </c>
    </row>
    <row r="37" spans="1:13" s="33" customFormat="1" ht="24">
      <c r="A37" s="18">
        <v>32</v>
      </c>
      <c r="B37" s="29" t="s">
        <v>446</v>
      </c>
      <c r="C37" s="29" t="s">
        <v>447</v>
      </c>
      <c r="D37" s="28" t="s">
        <v>427</v>
      </c>
      <c r="E37" s="42" t="s">
        <v>428</v>
      </c>
      <c r="F37" s="43" t="s">
        <v>428</v>
      </c>
      <c r="G37" s="28">
        <v>200</v>
      </c>
      <c r="H37" s="23">
        <f t="shared" si="1"/>
        <v>12</v>
      </c>
      <c r="I37" s="32">
        <v>3</v>
      </c>
      <c r="J37" s="32">
        <v>3</v>
      </c>
      <c r="K37" s="32">
        <v>3</v>
      </c>
      <c r="L37" s="32">
        <v>3</v>
      </c>
      <c r="M37" s="25">
        <f t="shared" si="0"/>
        <v>2400</v>
      </c>
    </row>
    <row r="38" spans="1:13" s="33" customFormat="1" ht="24">
      <c r="A38" s="18">
        <v>33</v>
      </c>
      <c r="B38" s="29" t="s">
        <v>448</v>
      </c>
      <c r="C38" s="29" t="s">
        <v>449</v>
      </c>
      <c r="D38" s="28" t="s">
        <v>427</v>
      </c>
      <c r="E38" s="42" t="s">
        <v>428</v>
      </c>
      <c r="F38" s="43" t="s">
        <v>428</v>
      </c>
      <c r="G38" s="28">
        <v>1395</v>
      </c>
      <c r="H38" s="23">
        <f t="shared" si="1"/>
        <v>5</v>
      </c>
      <c r="I38" s="32">
        <v>2</v>
      </c>
      <c r="J38" s="32">
        <v>1</v>
      </c>
      <c r="K38" s="32">
        <v>1</v>
      </c>
      <c r="L38" s="32">
        <v>1</v>
      </c>
      <c r="M38" s="25">
        <f t="shared" si="0"/>
        <v>6975</v>
      </c>
    </row>
    <row r="39" spans="1:13" s="33" customFormat="1" ht="24">
      <c r="A39" s="18">
        <v>34</v>
      </c>
      <c r="B39" s="29" t="s">
        <v>450</v>
      </c>
      <c r="C39" s="29" t="s">
        <v>451</v>
      </c>
      <c r="D39" s="28" t="s">
        <v>427</v>
      </c>
      <c r="E39" s="42" t="s">
        <v>428</v>
      </c>
      <c r="F39" s="43" t="s">
        <v>428</v>
      </c>
      <c r="G39" s="28">
        <v>90</v>
      </c>
      <c r="H39" s="23">
        <f t="shared" si="1"/>
        <v>20</v>
      </c>
      <c r="I39" s="32">
        <v>5</v>
      </c>
      <c r="J39" s="32">
        <v>5</v>
      </c>
      <c r="K39" s="32">
        <v>5</v>
      </c>
      <c r="L39" s="32">
        <v>5</v>
      </c>
      <c r="M39" s="25">
        <f t="shared" si="0"/>
        <v>1800</v>
      </c>
    </row>
    <row r="40" spans="1:13" s="33" customFormat="1" ht="24">
      <c r="A40" s="18">
        <v>35</v>
      </c>
      <c r="B40" s="29" t="s">
        <v>452</v>
      </c>
      <c r="C40" s="29" t="s">
        <v>453</v>
      </c>
      <c r="D40" s="28" t="s">
        <v>427</v>
      </c>
      <c r="E40" s="42" t="s">
        <v>428</v>
      </c>
      <c r="F40" s="43" t="s">
        <v>428</v>
      </c>
      <c r="G40" s="28">
        <v>110</v>
      </c>
      <c r="H40" s="23">
        <f t="shared" si="1"/>
        <v>5</v>
      </c>
      <c r="I40" s="32">
        <v>2</v>
      </c>
      <c r="J40" s="32">
        <v>1</v>
      </c>
      <c r="K40" s="32">
        <v>1</v>
      </c>
      <c r="L40" s="32">
        <v>1</v>
      </c>
      <c r="M40" s="25">
        <f t="shared" si="0"/>
        <v>550</v>
      </c>
    </row>
    <row r="41" spans="1:13" s="33" customFormat="1" ht="24">
      <c r="A41" s="18">
        <v>36</v>
      </c>
      <c r="B41" s="29" t="s">
        <v>454</v>
      </c>
      <c r="C41" s="29" t="s">
        <v>439</v>
      </c>
      <c r="D41" s="28" t="s">
        <v>427</v>
      </c>
      <c r="E41" s="42" t="s">
        <v>428</v>
      </c>
      <c r="F41" s="43" t="s">
        <v>428</v>
      </c>
      <c r="G41" s="28">
        <v>1300</v>
      </c>
      <c r="H41" s="23">
        <f t="shared" si="1"/>
        <v>2</v>
      </c>
      <c r="I41" s="32">
        <v>1</v>
      </c>
      <c r="J41" s="32"/>
      <c r="K41" s="32">
        <v>1</v>
      </c>
      <c r="L41" s="32"/>
      <c r="M41" s="25">
        <f aca="true" t="shared" si="2" ref="M41:M64">H41*G41</f>
        <v>2600</v>
      </c>
    </row>
    <row r="42" spans="1:13" s="33" customFormat="1" ht="24">
      <c r="A42" s="18">
        <v>37</v>
      </c>
      <c r="B42" s="29" t="s">
        <v>455</v>
      </c>
      <c r="C42" s="29" t="s">
        <v>456</v>
      </c>
      <c r="D42" s="28" t="s">
        <v>427</v>
      </c>
      <c r="E42" s="42" t="s">
        <v>428</v>
      </c>
      <c r="F42" s="43" t="s">
        <v>428</v>
      </c>
      <c r="G42" s="28">
        <v>140</v>
      </c>
      <c r="H42" s="23">
        <f aca="true" t="shared" si="3" ref="H42:H64">I42+J42+K42+L42</f>
        <v>5</v>
      </c>
      <c r="I42" s="32">
        <v>2</v>
      </c>
      <c r="J42" s="32">
        <v>1</v>
      </c>
      <c r="K42" s="32">
        <v>1</v>
      </c>
      <c r="L42" s="32">
        <v>1</v>
      </c>
      <c r="M42" s="25">
        <f t="shared" si="2"/>
        <v>700</v>
      </c>
    </row>
    <row r="43" spans="1:13" s="33" customFormat="1" ht="24">
      <c r="A43" s="18">
        <v>38</v>
      </c>
      <c r="B43" s="29" t="s">
        <v>457</v>
      </c>
      <c r="C43" s="29"/>
      <c r="D43" s="28" t="s">
        <v>427</v>
      </c>
      <c r="E43" s="42" t="s">
        <v>428</v>
      </c>
      <c r="F43" s="43" t="s">
        <v>428</v>
      </c>
      <c r="G43" s="28">
        <v>60</v>
      </c>
      <c r="H43" s="23">
        <f t="shared" si="3"/>
        <v>10</v>
      </c>
      <c r="I43" s="32">
        <v>3</v>
      </c>
      <c r="J43" s="32">
        <v>3</v>
      </c>
      <c r="K43" s="32">
        <v>3</v>
      </c>
      <c r="L43" s="32">
        <v>1</v>
      </c>
      <c r="M43" s="25">
        <f t="shared" si="2"/>
        <v>600</v>
      </c>
    </row>
    <row r="44" spans="1:13" s="33" customFormat="1" ht="24">
      <c r="A44" s="18">
        <v>39</v>
      </c>
      <c r="B44" s="29" t="s">
        <v>458</v>
      </c>
      <c r="C44" s="29" t="s">
        <v>459</v>
      </c>
      <c r="D44" s="28" t="s">
        <v>427</v>
      </c>
      <c r="E44" s="42" t="s">
        <v>428</v>
      </c>
      <c r="F44" s="43" t="s">
        <v>428</v>
      </c>
      <c r="G44" s="28">
        <v>490</v>
      </c>
      <c r="H44" s="23">
        <f t="shared" si="3"/>
        <v>5</v>
      </c>
      <c r="I44" s="32">
        <v>2</v>
      </c>
      <c r="J44" s="32">
        <v>1</v>
      </c>
      <c r="K44" s="32">
        <v>1</v>
      </c>
      <c r="L44" s="32">
        <v>1</v>
      </c>
      <c r="M44" s="25">
        <f t="shared" si="2"/>
        <v>2450</v>
      </c>
    </row>
    <row r="45" spans="1:13" s="33" customFormat="1" ht="24">
      <c r="A45" s="18">
        <v>40</v>
      </c>
      <c r="B45" s="29" t="s">
        <v>461</v>
      </c>
      <c r="C45" s="29" t="s">
        <v>433</v>
      </c>
      <c r="D45" s="28" t="s">
        <v>427</v>
      </c>
      <c r="E45" s="42" t="s">
        <v>428</v>
      </c>
      <c r="F45" s="43" t="s">
        <v>428</v>
      </c>
      <c r="G45" s="28">
        <v>90</v>
      </c>
      <c r="H45" s="23">
        <f t="shared" si="3"/>
        <v>8</v>
      </c>
      <c r="I45" s="32">
        <v>2</v>
      </c>
      <c r="J45" s="32">
        <v>2</v>
      </c>
      <c r="K45" s="32">
        <v>2</v>
      </c>
      <c r="L45" s="32">
        <v>2</v>
      </c>
      <c r="M45" s="25">
        <f t="shared" si="2"/>
        <v>720</v>
      </c>
    </row>
    <row r="46" spans="1:13" s="33" customFormat="1" ht="24">
      <c r="A46" s="18">
        <v>41</v>
      </c>
      <c r="B46" s="29" t="s">
        <v>462</v>
      </c>
      <c r="C46" s="29" t="s">
        <v>433</v>
      </c>
      <c r="D46" s="28" t="s">
        <v>427</v>
      </c>
      <c r="E46" s="42" t="s">
        <v>428</v>
      </c>
      <c r="F46" s="43" t="s">
        <v>428</v>
      </c>
      <c r="G46" s="28">
        <v>70</v>
      </c>
      <c r="H46" s="23">
        <f t="shared" si="3"/>
        <v>5</v>
      </c>
      <c r="I46" s="32">
        <v>2</v>
      </c>
      <c r="J46" s="32">
        <v>1</v>
      </c>
      <c r="K46" s="32">
        <v>1</v>
      </c>
      <c r="L46" s="32">
        <v>1</v>
      </c>
      <c r="M46" s="25">
        <f t="shared" si="2"/>
        <v>350</v>
      </c>
    </row>
    <row r="47" spans="1:13" s="33" customFormat="1" ht="24">
      <c r="A47" s="18">
        <v>42</v>
      </c>
      <c r="B47" s="29" t="s">
        <v>463</v>
      </c>
      <c r="C47" s="29" t="s">
        <v>456</v>
      </c>
      <c r="D47" s="28" t="s">
        <v>427</v>
      </c>
      <c r="E47" s="42" t="s">
        <v>428</v>
      </c>
      <c r="F47" s="43" t="s">
        <v>428</v>
      </c>
      <c r="G47" s="28">
        <v>195</v>
      </c>
      <c r="H47" s="23">
        <f t="shared" si="3"/>
        <v>20</v>
      </c>
      <c r="I47" s="32">
        <v>5</v>
      </c>
      <c r="J47" s="32">
        <v>5</v>
      </c>
      <c r="K47" s="32">
        <v>5</v>
      </c>
      <c r="L47" s="32">
        <v>5</v>
      </c>
      <c r="M47" s="25">
        <f t="shared" si="2"/>
        <v>3900</v>
      </c>
    </row>
    <row r="48" spans="1:13" s="33" customFormat="1" ht="24">
      <c r="A48" s="18">
        <v>43</v>
      </c>
      <c r="B48" s="29" t="s">
        <v>464</v>
      </c>
      <c r="C48" s="29" t="s">
        <v>465</v>
      </c>
      <c r="D48" s="28" t="s">
        <v>427</v>
      </c>
      <c r="E48" s="42" t="s">
        <v>428</v>
      </c>
      <c r="F48" s="43" t="s">
        <v>428</v>
      </c>
      <c r="G48" s="28">
        <v>260</v>
      </c>
      <c r="H48" s="23">
        <f t="shared" si="3"/>
        <v>2</v>
      </c>
      <c r="I48" s="32">
        <v>1</v>
      </c>
      <c r="J48" s="32">
        <v>1</v>
      </c>
      <c r="K48" s="32"/>
      <c r="L48" s="32"/>
      <c r="M48" s="25">
        <f t="shared" si="2"/>
        <v>520</v>
      </c>
    </row>
    <row r="49" spans="1:13" s="33" customFormat="1" ht="24">
      <c r="A49" s="18">
        <v>44</v>
      </c>
      <c r="B49" s="29" t="s">
        <v>466</v>
      </c>
      <c r="C49" s="29" t="s">
        <v>465</v>
      </c>
      <c r="D49" s="28" t="s">
        <v>427</v>
      </c>
      <c r="E49" s="42" t="s">
        <v>428</v>
      </c>
      <c r="F49" s="43" t="s">
        <v>428</v>
      </c>
      <c r="G49" s="28">
        <v>140</v>
      </c>
      <c r="H49" s="23">
        <f t="shared" si="3"/>
        <v>2</v>
      </c>
      <c r="I49" s="32">
        <v>1</v>
      </c>
      <c r="J49" s="32">
        <v>1</v>
      </c>
      <c r="K49" s="32"/>
      <c r="L49" s="32"/>
      <c r="M49" s="25">
        <f t="shared" si="2"/>
        <v>280</v>
      </c>
    </row>
    <row r="50" spans="1:13" s="33" customFormat="1" ht="24">
      <c r="A50" s="18">
        <v>45</v>
      </c>
      <c r="B50" s="29" t="s">
        <v>467</v>
      </c>
      <c r="C50" s="29" t="s">
        <v>436</v>
      </c>
      <c r="D50" s="28" t="s">
        <v>427</v>
      </c>
      <c r="E50" s="42" t="s">
        <v>428</v>
      </c>
      <c r="F50" s="43" t="s">
        <v>428</v>
      </c>
      <c r="G50" s="28">
        <v>100</v>
      </c>
      <c r="H50" s="23">
        <f t="shared" si="3"/>
        <v>3</v>
      </c>
      <c r="I50" s="32">
        <v>1</v>
      </c>
      <c r="J50" s="32">
        <v>1</v>
      </c>
      <c r="K50" s="32">
        <v>1</v>
      </c>
      <c r="L50" s="32"/>
      <c r="M50" s="25">
        <f t="shared" si="2"/>
        <v>300</v>
      </c>
    </row>
    <row r="51" spans="1:13" s="33" customFormat="1" ht="24">
      <c r="A51" s="18">
        <v>46</v>
      </c>
      <c r="B51" s="29" t="s">
        <v>468</v>
      </c>
      <c r="C51" s="29" t="s">
        <v>469</v>
      </c>
      <c r="D51" s="28" t="s">
        <v>427</v>
      </c>
      <c r="E51" s="42" t="s">
        <v>428</v>
      </c>
      <c r="F51" s="43" t="s">
        <v>428</v>
      </c>
      <c r="G51" s="28">
        <v>620</v>
      </c>
      <c r="H51" s="23">
        <f t="shared" si="3"/>
        <v>3</v>
      </c>
      <c r="I51" s="32">
        <v>1</v>
      </c>
      <c r="J51" s="32">
        <v>1</v>
      </c>
      <c r="K51" s="32">
        <v>1</v>
      </c>
      <c r="L51" s="32"/>
      <c r="M51" s="25">
        <f t="shared" si="2"/>
        <v>1860</v>
      </c>
    </row>
    <row r="52" spans="1:13" s="33" customFormat="1" ht="24">
      <c r="A52" s="18">
        <v>47</v>
      </c>
      <c r="B52" s="29" t="s">
        <v>470</v>
      </c>
      <c r="C52" s="29" t="s">
        <v>471</v>
      </c>
      <c r="D52" s="28" t="s">
        <v>427</v>
      </c>
      <c r="E52" s="42" t="s">
        <v>428</v>
      </c>
      <c r="F52" s="43" t="s">
        <v>428</v>
      </c>
      <c r="G52" s="28">
        <v>330</v>
      </c>
      <c r="H52" s="23">
        <f t="shared" si="3"/>
        <v>20</v>
      </c>
      <c r="I52" s="32">
        <v>5</v>
      </c>
      <c r="J52" s="32">
        <v>5</v>
      </c>
      <c r="K52" s="32">
        <v>5</v>
      </c>
      <c r="L52" s="32">
        <v>5</v>
      </c>
      <c r="M52" s="25">
        <f t="shared" si="2"/>
        <v>6600</v>
      </c>
    </row>
    <row r="53" spans="1:13" s="33" customFormat="1" ht="24">
      <c r="A53" s="18">
        <v>48</v>
      </c>
      <c r="B53" s="29" t="s">
        <v>472</v>
      </c>
      <c r="C53" s="29" t="s">
        <v>473</v>
      </c>
      <c r="D53" s="28" t="s">
        <v>427</v>
      </c>
      <c r="E53" s="42" t="s">
        <v>428</v>
      </c>
      <c r="F53" s="43" t="s">
        <v>428</v>
      </c>
      <c r="G53" s="28">
        <v>210</v>
      </c>
      <c r="H53" s="23">
        <f t="shared" si="3"/>
        <v>4</v>
      </c>
      <c r="I53" s="32">
        <v>1</v>
      </c>
      <c r="J53" s="32">
        <v>1</v>
      </c>
      <c r="K53" s="32">
        <v>1</v>
      </c>
      <c r="L53" s="32">
        <v>1</v>
      </c>
      <c r="M53" s="25">
        <f t="shared" si="2"/>
        <v>840</v>
      </c>
    </row>
    <row r="54" spans="1:13" s="33" customFormat="1" ht="24">
      <c r="A54" s="18">
        <v>49</v>
      </c>
      <c r="B54" s="29" t="s">
        <v>474</v>
      </c>
      <c r="C54" s="29" t="s">
        <v>460</v>
      </c>
      <c r="D54" s="28" t="s">
        <v>427</v>
      </c>
      <c r="E54" s="42" t="s">
        <v>428</v>
      </c>
      <c r="F54" s="43" t="s">
        <v>428</v>
      </c>
      <c r="G54" s="28">
        <v>100</v>
      </c>
      <c r="H54" s="23">
        <f t="shared" si="3"/>
        <v>20</v>
      </c>
      <c r="I54" s="32">
        <v>5</v>
      </c>
      <c r="J54" s="32">
        <v>5</v>
      </c>
      <c r="K54" s="32">
        <v>5</v>
      </c>
      <c r="L54" s="32">
        <v>5</v>
      </c>
      <c r="M54" s="25">
        <f t="shared" si="2"/>
        <v>2000</v>
      </c>
    </row>
    <row r="55" spans="1:13" s="33" customFormat="1" ht="24">
      <c r="A55" s="18">
        <v>50</v>
      </c>
      <c r="B55" s="29" t="s">
        <v>475</v>
      </c>
      <c r="C55" s="29" t="s">
        <v>476</v>
      </c>
      <c r="D55" s="28" t="s">
        <v>427</v>
      </c>
      <c r="E55" s="42" t="s">
        <v>428</v>
      </c>
      <c r="F55" s="43" t="s">
        <v>428</v>
      </c>
      <c r="G55" s="28">
        <v>150</v>
      </c>
      <c r="H55" s="23">
        <f t="shared" si="3"/>
        <v>20</v>
      </c>
      <c r="I55" s="32">
        <v>5</v>
      </c>
      <c r="J55" s="32">
        <v>5</v>
      </c>
      <c r="K55" s="32">
        <v>5</v>
      </c>
      <c r="L55" s="32">
        <v>5</v>
      </c>
      <c r="M55" s="25">
        <f t="shared" si="2"/>
        <v>3000</v>
      </c>
    </row>
    <row r="56" spans="1:13" s="33" customFormat="1" ht="24">
      <c r="A56" s="18">
        <v>51</v>
      </c>
      <c r="B56" s="29" t="s">
        <v>477</v>
      </c>
      <c r="C56" s="29" t="s">
        <v>476</v>
      </c>
      <c r="D56" s="28" t="s">
        <v>427</v>
      </c>
      <c r="E56" s="42" t="s">
        <v>428</v>
      </c>
      <c r="F56" s="43" t="s">
        <v>428</v>
      </c>
      <c r="G56" s="28">
        <v>160</v>
      </c>
      <c r="H56" s="23">
        <f t="shared" si="3"/>
        <v>4</v>
      </c>
      <c r="I56" s="32">
        <v>1</v>
      </c>
      <c r="J56" s="32">
        <v>1</v>
      </c>
      <c r="K56" s="32">
        <v>1</v>
      </c>
      <c r="L56" s="32">
        <v>1</v>
      </c>
      <c r="M56" s="25">
        <f t="shared" si="2"/>
        <v>640</v>
      </c>
    </row>
    <row r="57" spans="1:13" s="33" customFormat="1" ht="24">
      <c r="A57" s="18">
        <v>52</v>
      </c>
      <c r="B57" s="29" t="s">
        <v>478</v>
      </c>
      <c r="C57" s="29" t="s">
        <v>479</v>
      </c>
      <c r="D57" s="28" t="s">
        <v>427</v>
      </c>
      <c r="E57" s="42" t="s">
        <v>428</v>
      </c>
      <c r="F57" s="43" t="s">
        <v>428</v>
      </c>
      <c r="G57" s="28">
        <v>460</v>
      </c>
      <c r="H57" s="23">
        <f t="shared" si="3"/>
        <v>3</v>
      </c>
      <c r="I57" s="32">
        <v>1</v>
      </c>
      <c r="J57" s="32">
        <v>1</v>
      </c>
      <c r="K57" s="32">
        <v>1</v>
      </c>
      <c r="L57" s="32"/>
      <c r="M57" s="25">
        <f t="shared" si="2"/>
        <v>1380</v>
      </c>
    </row>
    <row r="58" spans="1:13" s="33" customFormat="1" ht="24">
      <c r="A58" s="18">
        <v>53</v>
      </c>
      <c r="B58" s="29" t="s">
        <v>480</v>
      </c>
      <c r="C58" s="29" t="s">
        <v>481</v>
      </c>
      <c r="D58" s="28" t="s">
        <v>427</v>
      </c>
      <c r="E58" s="42" t="s">
        <v>428</v>
      </c>
      <c r="F58" s="43" t="s">
        <v>428</v>
      </c>
      <c r="G58" s="28">
        <v>80</v>
      </c>
      <c r="H58" s="23">
        <f t="shared" si="3"/>
        <v>8</v>
      </c>
      <c r="I58" s="32">
        <v>2</v>
      </c>
      <c r="J58" s="32">
        <v>2</v>
      </c>
      <c r="K58" s="32">
        <v>2</v>
      </c>
      <c r="L58" s="32">
        <v>2</v>
      </c>
      <c r="M58" s="25">
        <f t="shared" si="2"/>
        <v>640</v>
      </c>
    </row>
    <row r="59" spans="1:13" s="33" customFormat="1" ht="24">
      <c r="A59" s="18">
        <v>54</v>
      </c>
      <c r="B59" s="29" t="s">
        <v>482</v>
      </c>
      <c r="C59" s="29" t="s">
        <v>483</v>
      </c>
      <c r="D59" s="28" t="s">
        <v>427</v>
      </c>
      <c r="E59" s="42" t="s">
        <v>428</v>
      </c>
      <c r="F59" s="43" t="s">
        <v>428</v>
      </c>
      <c r="G59" s="28">
        <v>650</v>
      </c>
      <c r="H59" s="23">
        <f t="shared" si="3"/>
        <v>12</v>
      </c>
      <c r="I59" s="32">
        <v>3</v>
      </c>
      <c r="J59" s="32">
        <v>3</v>
      </c>
      <c r="K59" s="32">
        <v>3</v>
      </c>
      <c r="L59" s="32">
        <v>3</v>
      </c>
      <c r="M59" s="25">
        <f t="shared" si="2"/>
        <v>7800</v>
      </c>
    </row>
    <row r="60" spans="1:13" s="33" customFormat="1" ht="24">
      <c r="A60" s="18">
        <v>55</v>
      </c>
      <c r="B60" s="29" t="s">
        <v>485</v>
      </c>
      <c r="C60" s="29" t="s">
        <v>476</v>
      </c>
      <c r="D60" s="28" t="s">
        <v>427</v>
      </c>
      <c r="E60" s="42" t="s">
        <v>428</v>
      </c>
      <c r="F60" s="43" t="s">
        <v>428</v>
      </c>
      <c r="G60" s="28">
        <v>90</v>
      </c>
      <c r="H60" s="23">
        <f t="shared" si="3"/>
        <v>20</v>
      </c>
      <c r="I60" s="32">
        <v>5</v>
      </c>
      <c r="J60" s="32">
        <v>5</v>
      </c>
      <c r="K60" s="32">
        <v>5</v>
      </c>
      <c r="L60" s="32">
        <v>5</v>
      </c>
      <c r="M60" s="25">
        <f t="shared" si="2"/>
        <v>1800</v>
      </c>
    </row>
    <row r="61" spans="1:13" s="33" customFormat="1" ht="24">
      <c r="A61" s="18">
        <v>56</v>
      </c>
      <c r="B61" s="29" t="s">
        <v>486</v>
      </c>
      <c r="C61" s="29" t="s">
        <v>476</v>
      </c>
      <c r="D61" s="28" t="s">
        <v>427</v>
      </c>
      <c r="E61" s="42" t="s">
        <v>428</v>
      </c>
      <c r="F61" s="43" t="s">
        <v>428</v>
      </c>
      <c r="G61" s="28">
        <v>75</v>
      </c>
      <c r="H61" s="23">
        <f t="shared" si="3"/>
        <v>20</v>
      </c>
      <c r="I61" s="32">
        <v>5</v>
      </c>
      <c r="J61" s="32">
        <v>5</v>
      </c>
      <c r="K61" s="32">
        <v>5</v>
      </c>
      <c r="L61" s="32">
        <v>5</v>
      </c>
      <c r="M61" s="25">
        <f t="shared" si="2"/>
        <v>1500</v>
      </c>
    </row>
    <row r="62" spans="1:13" s="33" customFormat="1" ht="24">
      <c r="A62" s="18">
        <v>57</v>
      </c>
      <c r="B62" s="29" t="s">
        <v>487</v>
      </c>
      <c r="C62" s="29" t="s">
        <v>433</v>
      </c>
      <c r="D62" s="28" t="s">
        <v>427</v>
      </c>
      <c r="E62" s="42" t="s">
        <v>428</v>
      </c>
      <c r="F62" s="43" t="s">
        <v>428</v>
      </c>
      <c r="G62" s="28">
        <v>190</v>
      </c>
      <c r="H62" s="23">
        <f t="shared" si="3"/>
        <v>4</v>
      </c>
      <c r="I62" s="32">
        <v>1</v>
      </c>
      <c r="J62" s="32">
        <v>1</v>
      </c>
      <c r="K62" s="32">
        <v>1</v>
      </c>
      <c r="L62" s="32">
        <v>1</v>
      </c>
      <c r="M62" s="25">
        <f t="shared" si="2"/>
        <v>760</v>
      </c>
    </row>
    <row r="63" spans="1:13" s="33" customFormat="1" ht="24">
      <c r="A63" s="18">
        <v>58</v>
      </c>
      <c r="B63" s="29" t="s">
        <v>488</v>
      </c>
      <c r="C63" s="29"/>
      <c r="D63" s="28" t="s">
        <v>427</v>
      </c>
      <c r="E63" s="42" t="s">
        <v>428</v>
      </c>
      <c r="F63" s="43" t="s">
        <v>428</v>
      </c>
      <c r="G63" s="28">
        <v>310</v>
      </c>
      <c r="H63" s="23">
        <f t="shared" si="3"/>
        <v>1</v>
      </c>
      <c r="I63" s="32">
        <v>1</v>
      </c>
      <c r="J63" s="32"/>
      <c r="K63" s="32"/>
      <c r="L63" s="32"/>
      <c r="M63" s="25">
        <f t="shared" si="2"/>
        <v>310</v>
      </c>
    </row>
    <row r="64" spans="1:13" s="33" customFormat="1" ht="24">
      <c r="A64" s="18">
        <v>59</v>
      </c>
      <c r="B64" s="29" t="s">
        <v>489</v>
      </c>
      <c r="C64" s="29" t="s">
        <v>484</v>
      </c>
      <c r="D64" s="28" t="s">
        <v>427</v>
      </c>
      <c r="E64" s="42" t="s">
        <v>428</v>
      </c>
      <c r="F64" s="43" t="s">
        <v>428</v>
      </c>
      <c r="G64" s="28">
        <v>290</v>
      </c>
      <c r="H64" s="23">
        <f t="shared" si="3"/>
        <v>4</v>
      </c>
      <c r="I64" s="32">
        <v>2</v>
      </c>
      <c r="J64" s="32">
        <v>2</v>
      </c>
      <c r="K64" s="32"/>
      <c r="L64" s="32"/>
      <c r="M64" s="25">
        <f t="shared" si="2"/>
        <v>1160</v>
      </c>
    </row>
    <row r="65" spans="1:13" s="33" customFormat="1" ht="24">
      <c r="A65" s="18">
        <v>60</v>
      </c>
      <c r="B65" s="29" t="s">
        <v>490</v>
      </c>
      <c r="C65" s="53" t="s">
        <v>460</v>
      </c>
      <c r="D65" s="28" t="s">
        <v>427</v>
      </c>
      <c r="E65" s="42" t="s">
        <v>428</v>
      </c>
      <c r="F65" s="43" t="s">
        <v>428</v>
      </c>
      <c r="G65" s="28">
        <v>95</v>
      </c>
      <c r="H65" s="23">
        <f>I65+J65+K65+L65</f>
        <v>12</v>
      </c>
      <c r="I65" s="32">
        <v>3</v>
      </c>
      <c r="J65" s="32">
        <v>3</v>
      </c>
      <c r="K65" s="32">
        <v>3</v>
      </c>
      <c r="L65" s="32">
        <v>3</v>
      </c>
      <c r="M65" s="25">
        <f>H65*G65</f>
        <v>1140</v>
      </c>
    </row>
    <row r="66" spans="1:13" s="33" customFormat="1" ht="24">
      <c r="A66" s="18">
        <v>61</v>
      </c>
      <c r="B66" s="29" t="s">
        <v>491</v>
      </c>
      <c r="C66" s="53" t="s">
        <v>460</v>
      </c>
      <c r="D66" s="28" t="s">
        <v>427</v>
      </c>
      <c r="E66" s="42" t="s">
        <v>428</v>
      </c>
      <c r="F66" s="43" t="s">
        <v>428</v>
      </c>
      <c r="G66" s="28">
        <v>105</v>
      </c>
      <c r="H66" s="23">
        <f>I66+J66+K66+L66</f>
        <v>20</v>
      </c>
      <c r="I66" s="32">
        <v>5</v>
      </c>
      <c r="J66" s="32">
        <v>5</v>
      </c>
      <c r="K66" s="32">
        <v>5</v>
      </c>
      <c r="L66" s="32">
        <v>5</v>
      </c>
      <c r="M66" s="25">
        <f>H66*G66</f>
        <v>2100</v>
      </c>
    </row>
    <row r="67" spans="1:13" ht="24">
      <c r="A67" s="18">
        <v>62</v>
      </c>
      <c r="B67" s="29" t="s">
        <v>492</v>
      </c>
      <c r="C67" s="53" t="s">
        <v>484</v>
      </c>
      <c r="D67" s="28" t="s">
        <v>427</v>
      </c>
      <c r="E67" s="42" t="s">
        <v>428</v>
      </c>
      <c r="F67" s="43" t="s">
        <v>428</v>
      </c>
      <c r="G67" s="28">
        <v>655</v>
      </c>
      <c r="H67" s="23">
        <f>I67+J67+K67+L67</f>
        <v>2</v>
      </c>
      <c r="I67" s="54">
        <v>1</v>
      </c>
      <c r="J67" s="54">
        <v>1</v>
      </c>
      <c r="K67" s="54"/>
      <c r="L67" s="54"/>
      <c r="M67" s="25">
        <f>H67*G67</f>
        <v>1310</v>
      </c>
    </row>
    <row r="68" ht="24">
      <c r="M68" s="56">
        <f>SUM(M6:M67)</f>
        <v>550175</v>
      </c>
    </row>
  </sheetData>
  <sheetProtection/>
  <mergeCells count="13">
    <mergeCell ref="D4:D5"/>
    <mergeCell ref="E4:E5"/>
    <mergeCell ref="F4:F5"/>
    <mergeCell ref="A1:M1"/>
    <mergeCell ref="A2:M2"/>
    <mergeCell ref="A3:M3"/>
    <mergeCell ref="G4:G5"/>
    <mergeCell ref="H4:H5"/>
    <mergeCell ref="I4:L4"/>
    <mergeCell ref="M4:M5"/>
    <mergeCell ref="A4:A5"/>
    <mergeCell ref="B4:B5"/>
    <mergeCell ref="C4:C5"/>
  </mergeCell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S50"/>
  <sheetViews>
    <sheetView zoomScalePageLayoutView="0" workbookViewId="0" topLeftCell="A1">
      <selection activeCell="J49" sqref="J49"/>
    </sheetView>
  </sheetViews>
  <sheetFormatPr defaultColWidth="18.7109375" defaultRowHeight="12.75"/>
  <cols>
    <col min="1" max="1" width="21.57421875" style="227" bestFit="1" customWidth="1"/>
    <col min="2" max="2" width="17.00390625" style="227" bestFit="1" customWidth="1"/>
    <col min="3" max="5" width="6.00390625" style="227" bestFit="1" customWidth="1"/>
    <col min="6" max="10" width="10.140625" style="227" customWidth="1"/>
    <col min="11" max="14" width="8.57421875" style="227" customWidth="1"/>
    <col min="15" max="15" width="6.28125" style="227" bestFit="1" customWidth="1"/>
    <col min="16" max="16" width="9.421875" style="227" bestFit="1" customWidth="1"/>
    <col min="17" max="17" width="15.8515625" style="227" hidden="1" customWidth="1"/>
    <col min="18" max="18" width="9.421875" style="227" customWidth="1"/>
    <col min="19" max="19" width="1.421875" style="227" bestFit="1" customWidth="1"/>
    <col min="20" max="16384" width="18.7109375" style="227" customWidth="1"/>
  </cols>
  <sheetData>
    <row r="1" spans="1:17" ht="21">
      <c r="A1" s="337" t="s">
        <v>769</v>
      </c>
      <c r="B1" s="337"/>
      <c r="C1" s="337"/>
      <c r="D1" s="337"/>
      <c r="E1" s="337"/>
      <c r="F1" s="337"/>
      <c r="G1" s="337"/>
      <c r="H1" s="337"/>
      <c r="I1" s="337"/>
      <c r="J1" s="337"/>
      <c r="K1" s="337"/>
      <c r="L1" s="337"/>
      <c r="M1" s="337"/>
      <c r="N1" s="337"/>
      <c r="O1" s="337"/>
      <c r="P1" s="337"/>
      <c r="Q1" s="226"/>
    </row>
    <row r="2" spans="1:17" ht="21">
      <c r="A2" s="338" t="s">
        <v>770</v>
      </c>
      <c r="B2" s="338"/>
      <c r="C2" s="338"/>
      <c r="D2" s="338"/>
      <c r="E2" s="338"/>
      <c r="F2" s="338"/>
      <c r="G2" s="338"/>
      <c r="H2" s="338"/>
      <c r="I2" s="338"/>
      <c r="J2" s="338"/>
      <c r="K2" s="338"/>
      <c r="L2" s="338"/>
      <c r="M2" s="338"/>
      <c r="N2" s="338"/>
      <c r="O2" s="338"/>
      <c r="P2" s="338"/>
      <c r="Q2" s="228"/>
    </row>
    <row r="3" spans="1:17" ht="21">
      <c r="A3" s="339" t="s">
        <v>771</v>
      </c>
      <c r="B3" s="341" t="s">
        <v>772</v>
      </c>
      <c r="C3" s="333" t="s">
        <v>773</v>
      </c>
      <c r="D3" s="334"/>
      <c r="E3" s="343"/>
      <c r="F3" s="331" t="s">
        <v>774</v>
      </c>
      <c r="G3" s="331" t="s">
        <v>775</v>
      </c>
      <c r="H3" s="331" t="s">
        <v>776</v>
      </c>
      <c r="I3" s="344" t="s">
        <v>777</v>
      </c>
      <c r="J3" s="346" t="s">
        <v>778</v>
      </c>
      <c r="K3" s="331" t="s">
        <v>779</v>
      </c>
      <c r="L3" s="331" t="s">
        <v>780</v>
      </c>
      <c r="M3" s="331" t="s">
        <v>781</v>
      </c>
      <c r="N3" s="331" t="s">
        <v>782</v>
      </c>
      <c r="O3" s="333" t="s">
        <v>312</v>
      </c>
      <c r="P3" s="334"/>
      <c r="Q3" s="335" t="s">
        <v>783</v>
      </c>
    </row>
    <row r="4" spans="1:17" ht="21">
      <c r="A4" s="340"/>
      <c r="B4" s="342"/>
      <c r="C4" s="2" t="s">
        <v>784</v>
      </c>
      <c r="D4" s="2" t="s">
        <v>785</v>
      </c>
      <c r="E4" s="2" t="s">
        <v>786</v>
      </c>
      <c r="F4" s="332"/>
      <c r="G4" s="332"/>
      <c r="H4" s="332"/>
      <c r="I4" s="345"/>
      <c r="J4" s="347"/>
      <c r="K4" s="332"/>
      <c r="L4" s="332"/>
      <c r="M4" s="332"/>
      <c r="N4" s="332"/>
      <c r="O4" s="1" t="s">
        <v>313</v>
      </c>
      <c r="P4" s="63" t="s">
        <v>787</v>
      </c>
      <c r="Q4" s="336"/>
    </row>
    <row r="5" spans="1:17" ht="21">
      <c r="A5" s="3" t="s">
        <v>788</v>
      </c>
      <c r="B5" s="4" t="s">
        <v>716</v>
      </c>
      <c r="C5" s="6">
        <v>19</v>
      </c>
      <c r="D5" s="6">
        <v>12</v>
      </c>
      <c r="E5" s="229">
        <v>16</v>
      </c>
      <c r="F5" s="7">
        <v>20</v>
      </c>
      <c r="G5" s="7">
        <v>0</v>
      </c>
      <c r="H5" s="7">
        <f aca="true" t="shared" si="0" ref="H5:H48">IF((F5-G5)&gt;0,F5-G5,0)</f>
        <v>20</v>
      </c>
      <c r="I5" s="230">
        <v>160</v>
      </c>
      <c r="J5" s="231">
        <f>SUM(H5*I5)</f>
        <v>3200</v>
      </c>
      <c r="K5" s="7">
        <f>SUM(H5/4)</f>
        <v>5</v>
      </c>
      <c r="L5" s="7">
        <f>SUM(H5/4)</f>
        <v>5</v>
      </c>
      <c r="M5" s="7">
        <f>SUM(H5/4)</f>
        <v>5</v>
      </c>
      <c r="N5" s="7">
        <f>SUM(H5/4)</f>
        <v>5</v>
      </c>
      <c r="O5" s="5"/>
      <c r="P5" s="1"/>
      <c r="Q5" s="232"/>
    </row>
    <row r="6" spans="1:17" ht="21">
      <c r="A6" s="233" t="s">
        <v>789</v>
      </c>
      <c r="B6" s="234" t="s">
        <v>701</v>
      </c>
      <c r="C6" s="229">
        <v>16</v>
      </c>
      <c r="D6" s="229">
        <v>7</v>
      </c>
      <c r="E6" s="229">
        <v>12</v>
      </c>
      <c r="F6" s="235">
        <v>15</v>
      </c>
      <c r="G6" s="235">
        <v>6</v>
      </c>
      <c r="H6" s="7">
        <f t="shared" si="0"/>
        <v>9</v>
      </c>
      <c r="I6" s="236">
        <v>540</v>
      </c>
      <c r="J6" s="231">
        <f aca="true" t="shared" si="1" ref="J6:J32">SUM(H6*I6)</f>
        <v>4860</v>
      </c>
      <c r="K6" s="7">
        <f aca="true" t="shared" si="2" ref="K6:K48">SUM(H6/4)</f>
        <v>2.25</v>
      </c>
      <c r="L6" s="7">
        <f aca="true" t="shared" si="3" ref="L6:L48">SUM(H6/4)</f>
        <v>2.25</v>
      </c>
      <c r="M6" s="7">
        <f aca="true" t="shared" si="4" ref="M6:M48">SUM(H6/4)</f>
        <v>2.25</v>
      </c>
      <c r="N6" s="7">
        <f aca="true" t="shared" si="5" ref="N6:N48">SUM(H6/4)</f>
        <v>2.25</v>
      </c>
      <c r="O6" s="9"/>
      <c r="P6" s="9"/>
      <c r="Q6" s="237" t="e">
        <f>PRODUCT((#REF!+C6+D6)/3)</f>
        <v>#REF!</v>
      </c>
    </row>
    <row r="7" spans="1:17" ht="21">
      <c r="A7" s="233" t="s">
        <v>790</v>
      </c>
      <c r="B7" s="234" t="s">
        <v>421</v>
      </c>
      <c r="C7" s="229">
        <v>14</v>
      </c>
      <c r="D7" s="229">
        <v>12</v>
      </c>
      <c r="E7" s="229">
        <v>14</v>
      </c>
      <c r="F7" s="235">
        <v>15</v>
      </c>
      <c r="G7" s="235">
        <v>3</v>
      </c>
      <c r="H7" s="7">
        <f t="shared" si="0"/>
        <v>12</v>
      </c>
      <c r="I7" s="236">
        <v>700</v>
      </c>
      <c r="J7" s="231">
        <f t="shared" si="1"/>
        <v>8400</v>
      </c>
      <c r="K7" s="7">
        <f t="shared" si="2"/>
        <v>3</v>
      </c>
      <c r="L7" s="7">
        <f t="shared" si="3"/>
        <v>3</v>
      </c>
      <c r="M7" s="7">
        <f t="shared" si="4"/>
        <v>3</v>
      </c>
      <c r="N7" s="7">
        <f t="shared" si="5"/>
        <v>3</v>
      </c>
      <c r="O7" s="238"/>
      <c r="P7" s="238"/>
      <c r="Q7" s="239" t="e">
        <f>SUM((#REF!+C7+D7)/3)</f>
        <v>#REF!</v>
      </c>
    </row>
    <row r="8" spans="1:17" ht="21">
      <c r="A8" s="233" t="s">
        <v>791</v>
      </c>
      <c r="B8" s="234" t="s">
        <v>792</v>
      </c>
      <c r="C8" s="229">
        <v>17</v>
      </c>
      <c r="D8" s="229">
        <v>0</v>
      </c>
      <c r="E8" s="229">
        <v>20</v>
      </c>
      <c r="F8" s="235">
        <v>20</v>
      </c>
      <c r="G8" s="235">
        <v>0</v>
      </c>
      <c r="H8" s="7">
        <f t="shared" si="0"/>
        <v>20</v>
      </c>
      <c r="I8" s="236">
        <v>60</v>
      </c>
      <c r="J8" s="231">
        <f t="shared" si="1"/>
        <v>1200</v>
      </c>
      <c r="K8" s="7">
        <f t="shared" si="2"/>
        <v>5</v>
      </c>
      <c r="L8" s="7">
        <f t="shared" si="3"/>
        <v>5</v>
      </c>
      <c r="M8" s="7">
        <f t="shared" si="4"/>
        <v>5</v>
      </c>
      <c r="N8" s="7">
        <f t="shared" si="5"/>
        <v>5</v>
      </c>
      <c r="O8" s="240"/>
      <c r="P8" s="238"/>
      <c r="Q8" s="239"/>
    </row>
    <row r="9" spans="1:19" ht="21">
      <c r="A9" s="233" t="s">
        <v>793</v>
      </c>
      <c r="B9" s="234" t="s">
        <v>792</v>
      </c>
      <c r="C9" s="229">
        <v>20</v>
      </c>
      <c r="D9" s="229">
        <v>20</v>
      </c>
      <c r="E9" s="229">
        <v>20</v>
      </c>
      <c r="F9" s="235">
        <v>20</v>
      </c>
      <c r="G9" s="235">
        <v>0</v>
      </c>
      <c r="H9" s="7">
        <f t="shared" si="0"/>
        <v>20</v>
      </c>
      <c r="I9" s="236">
        <v>60</v>
      </c>
      <c r="J9" s="231">
        <f t="shared" si="1"/>
        <v>1200</v>
      </c>
      <c r="K9" s="7">
        <f t="shared" si="2"/>
        <v>5</v>
      </c>
      <c r="L9" s="7">
        <f t="shared" si="3"/>
        <v>5</v>
      </c>
      <c r="M9" s="7">
        <f t="shared" si="4"/>
        <v>5</v>
      </c>
      <c r="N9" s="7">
        <f t="shared" si="5"/>
        <v>5</v>
      </c>
      <c r="O9" s="240"/>
      <c r="P9" s="238"/>
      <c r="Q9" s="239" t="e">
        <f>SUM((#REF!+C9+D9)/3)</f>
        <v>#REF!</v>
      </c>
      <c r="S9" s="227" t="s">
        <v>794</v>
      </c>
    </row>
    <row r="10" spans="1:17" ht="21">
      <c r="A10" s="233" t="s">
        <v>795</v>
      </c>
      <c r="B10" s="234" t="s">
        <v>328</v>
      </c>
      <c r="C10" s="229">
        <v>10</v>
      </c>
      <c r="D10" s="229">
        <v>3</v>
      </c>
      <c r="E10" s="229">
        <v>5</v>
      </c>
      <c r="F10" s="235">
        <v>8</v>
      </c>
      <c r="G10" s="235">
        <v>4</v>
      </c>
      <c r="H10" s="7">
        <f t="shared" si="0"/>
        <v>4</v>
      </c>
      <c r="I10" s="236">
        <v>830</v>
      </c>
      <c r="J10" s="231">
        <f t="shared" si="1"/>
        <v>3320</v>
      </c>
      <c r="K10" s="7">
        <f t="shared" si="2"/>
        <v>1</v>
      </c>
      <c r="L10" s="7">
        <f t="shared" si="3"/>
        <v>1</v>
      </c>
      <c r="M10" s="7">
        <f t="shared" si="4"/>
        <v>1</v>
      </c>
      <c r="N10" s="7">
        <f t="shared" si="5"/>
        <v>1</v>
      </c>
      <c r="O10" s="238"/>
      <c r="P10" s="238"/>
      <c r="Q10" s="239" t="e">
        <f>SUM((#REF!+C10+D10)/3)</f>
        <v>#REF!</v>
      </c>
    </row>
    <row r="11" spans="1:17" ht="21">
      <c r="A11" s="233" t="s">
        <v>796</v>
      </c>
      <c r="B11" s="234" t="s">
        <v>328</v>
      </c>
      <c r="C11" s="229">
        <v>13</v>
      </c>
      <c r="D11" s="229">
        <v>8</v>
      </c>
      <c r="E11" s="229">
        <v>11</v>
      </c>
      <c r="F11" s="235">
        <v>15</v>
      </c>
      <c r="G11" s="235">
        <v>1</v>
      </c>
      <c r="H11" s="7">
        <f t="shared" si="0"/>
        <v>14</v>
      </c>
      <c r="I11" s="236">
        <v>830</v>
      </c>
      <c r="J11" s="231">
        <f t="shared" si="1"/>
        <v>11620</v>
      </c>
      <c r="K11" s="7">
        <f t="shared" si="2"/>
        <v>3.5</v>
      </c>
      <c r="L11" s="7">
        <f t="shared" si="3"/>
        <v>3.5</v>
      </c>
      <c r="M11" s="7">
        <f t="shared" si="4"/>
        <v>3.5</v>
      </c>
      <c r="N11" s="7">
        <f t="shared" si="5"/>
        <v>3.5</v>
      </c>
      <c r="O11" s="238"/>
      <c r="P11" s="238"/>
      <c r="Q11" s="239" t="e">
        <f>SUM((#REF!+C11+D11)/3)</f>
        <v>#REF!</v>
      </c>
    </row>
    <row r="12" spans="1:17" ht="21">
      <c r="A12" s="233" t="s">
        <v>797</v>
      </c>
      <c r="B12" s="234" t="s">
        <v>328</v>
      </c>
      <c r="C12" s="229">
        <v>15</v>
      </c>
      <c r="D12" s="229">
        <v>11</v>
      </c>
      <c r="E12" s="229">
        <v>14</v>
      </c>
      <c r="F12" s="235">
        <v>16</v>
      </c>
      <c r="G12" s="235">
        <v>0</v>
      </c>
      <c r="H12" s="7">
        <f t="shared" si="0"/>
        <v>16</v>
      </c>
      <c r="I12" s="236">
        <v>830</v>
      </c>
      <c r="J12" s="231">
        <f t="shared" si="1"/>
        <v>13280</v>
      </c>
      <c r="K12" s="7">
        <f t="shared" si="2"/>
        <v>4</v>
      </c>
      <c r="L12" s="7">
        <f t="shared" si="3"/>
        <v>4</v>
      </c>
      <c r="M12" s="7">
        <f t="shared" si="4"/>
        <v>4</v>
      </c>
      <c r="N12" s="7">
        <f t="shared" si="5"/>
        <v>4</v>
      </c>
      <c r="O12" s="238"/>
      <c r="P12" s="238"/>
      <c r="Q12" s="239" t="e">
        <f>SUM((#REF!+C12+D12)/3)</f>
        <v>#REF!</v>
      </c>
    </row>
    <row r="13" spans="1:17" ht="21">
      <c r="A13" s="233" t="s">
        <v>798</v>
      </c>
      <c r="B13" s="234" t="s">
        <v>701</v>
      </c>
      <c r="C13" s="229">
        <v>3</v>
      </c>
      <c r="D13" s="229">
        <v>0</v>
      </c>
      <c r="E13" s="229">
        <v>3</v>
      </c>
      <c r="F13" s="235">
        <v>3</v>
      </c>
      <c r="G13" s="235">
        <v>2</v>
      </c>
      <c r="H13" s="7">
        <f t="shared" si="0"/>
        <v>1</v>
      </c>
      <c r="I13" s="236">
        <v>1500</v>
      </c>
      <c r="J13" s="231">
        <f t="shared" si="1"/>
        <v>1500</v>
      </c>
      <c r="K13" s="7">
        <f t="shared" si="2"/>
        <v>0.25</v>
      </c>
      <c r="L13" s="7">
        <f t="shared" si="3"/>
        <v>0.25</v>
      </c>
      <c r="M13" s="7">
        <v>1</v>
      </c>
      <c r="N13" s="7">
        <f t="shared" si="5"/>
        <v>0.25</v>
      </c>
      <c r="O13" s="238"/>
      <c r="P13" s="238"/>
      <c r="Q13" s="239"/>
    </row>
    <row r="14" spans="1:17" ht="21">
      <c r="A14" s="233" t="s">
        <v>799</v>
      </c>
      <c r="B14" s="234" t="s">
        <v>792</v>
      </c>
      <c r="C14" s="229">
        <v>24</v>
      </c>
      <c r="D14" s="229">
        <v>25</v>
      </c>
      <c r="E14" s="229">
        <v>22</v>
      </c>
      <c r="F14" s="235">
        <v>40</v>
      </c>
      <c r="G14" s="235">
        <v>20</v>
      </c>
      <c r="H14" s="7">
        <f t="shared" si="0"/>
        <v>20</v>
      </c>
      <c r="I14" s="236">
        <v>60</v>
      </c>
      <c r="J14" s="231">
        <f t="shared" si="1"/>
        <v>1200</v>
      </c>
      <c r="K14" s="7">
        <f t="shared" si="2"/>
        <v>5</v>
      </c>
      <c r="L14" s="7">
        <f t="shared" si="3"/>
        <v>5</v>
      </c>
      <c r="M14" s="7">
        <f t="shared" si="4"/>
        <v>5</v>
      </c>
      <c r="N14" s="7">
        <f t="shared" si="5"/>
        <v>5</v>
      </c>
      <c r="O14" s="238"/>
      <c r="P14" s="238"/>
      <c r="Q14" s="239" t="e">
        <f>SUM((#REF!+C14+D14)/3)</f>
        <v>#REF!</v>
      </c>
    </row>
    <row r="15" spans="1:17" ht="21">
      <c r="A15" s="233" t="s">
        <v>800</v>
      </c>
      <c r="B15" s="234" t="s">
        <v>792</v>
      </c>
      <c r="C15" s="229">
        <v>21</v>
      </c>
      <c r="D15" s="229">
        <v>0</v>
      </c>
      <c r="E15" s="229">
        <v>20</v>
      </c>
      <c r="F15" s="235">
        <v>40</v>
      </c>
      <c r="G15" s="235">
        <v>10</v>
      </c>
      <c r="H15" s="7">
        <f t="shared" si="0"/>
        <v>30</v>
      </c>
      <c r="I15" s="236">
        <v>60</v>
      </c>
      <c r="J15" s="231">
        <f t="shared" si="1"/>
        <v>1800</v>
      </c>
      <c r="K15" s="7">
        <f t="shared" si="2"/>
        <v>7.5</v>
      </c>
      <c r="L15" s="7">
        <f t="shared" si="3"/>
        <v>7.5</v>
      </c>
      <c r="M15" s="7">
        <f t="shared" si="4"/>
        <v>7.5</v>
      </c>
      <c r="N15" s="7">
        <f t="shared" si="5"/>
        <v>7.5</v>
      </c>
      <c r="O15" s="238"/>
      <c r="P15" s="238"/>
      <c r="Q15" s="239" t="e">
        <f>SUM((#REF!+C15+D15)/3)</f>
        <v>#REF!</v>
      </c>
    </row>
    <row r="16" spans="1:17" ht="21">
      <c r="A16" s="233" t="s">
        <v>801</v>
      </c>
      <c r="B16" s="234" t="s">
        <v>792</v>
      </c>
      <c r="C16" s="229">
        <v>93</v>
      </c>
      <c r="D16" s="229">
        <v>63</v>
      </c>
      <c r="E16" s="229">
        <v>20</v>
      </c>
      <c r="F16" s="235">
        <v>40</v>
      </c>
      <c r="G16" s="235">
        <v>10</v>
      </c>
      <c r="H16" s="7">
        <f t="shared" si="0"/>
        <v>30</v>
      </c>
      <c r="I16" s="236">
        <v>60</v>
      </c>
      <c r="J16" s="231">
        <f t="shared" si="1"/>
        <v>1800</v>
      </c>
      <c r="K16" s="7">
        <f t="shared" si="2"/>
        <v>7.5</v>
      </c>
      <c r="L16" s="7">
        <f t="shared" si="3"/>
        <v>7.5</v>
      </c>
      <c r="M16" s="7">
        <f t="shared" si="4"/>
        <v>7.5</v>
      </c>
      <c r="N16" s="7">
        <f t="shared" si="5"/>
        <v>7.5</v>
      </c>
      <c r="O16" s="238"/>
      <c r="P16" s="238"/>
      <c r="Q16" s="239" t="e">
        <f>SUM((#REF!+C16+D16)/3)</f>
        <v>#REF!</v>
      </c>
    </row>
    <row r="17" spans="1:17" ht="42">
      <c r="A17" s="233" t="s">
        <v>802</v>
      </c>
      <c r="B17" s="234" t="s">
        <v>792</v>
      </c>
      <c r="C17" s="229">
        <v>10</v>
      </c>
      <c r="D17" s="229">
        <v>45</v>
      </c>
      <c r="E17" s="229">
        <v>20</v>
      </c>
      <c r="F17" s="235">
        <v>40</v>
      </c>
      <c r="G17" s="235">
        <v>10</v>
      </c>
      <c r="H17" s="7">
        <f t="shared" si="0"/>
        <v>30</v>
      </c>
      <c r="I17" s="236">
        <v>60</v>
      </c>
      <c r="J17" s="231">
        <f t="shared" si="1"/>
        <v>1800</v>
      </c>
      <c r="K17" s="7">
        <f t="shared" si="2"/>
        <v>7.5</v>
      </c>
      <c r="L17" s="7">
        <f t="shared" si="3"/>
        <v>7.5</v>
      </c>
      <c r="M17" s="7">
        <f t="shared" si="4"/>
        <v>7.5</v>
      </c>
      <c r="N17" s="7">
        <f t="shared" si="5"/>
        <v>7.5</v>
      </c>
      <c r="O17" s="238"/>
      <c r="P17" s="238"/>
      <c r="Q17" s="239" t="e">
        <f>SUM((#REF!+C17+D17)/3)</f>
        <v>#REF!</v>
      </c>
    </row>
    <row r="18" spans="1:17" ht="21">
      <c r="A18" s="233" t="s">
        <v>803</v>
      </c>
      <c r="B18" s="234" t="s">
        <v>804</v>
      </c>
      <c r="C18" s="229">
        <v>11</v>
      </c>
      <c r="D18" s="229">
        <v>20</v>
      </c>
      <c r="E18" s="229">
        <v>14</v>
      </c>
      <c r="F18" s="235">
        <v>16</v>
      </c>
      <c r="G18" s="235">
        <v>8</v>
      </c>
      <c r="H18" s="7">
        <f t="shared" si="0"/>
        <v>8</v>
      </c>
      <c r="I18" s="236">
        <v>300</v>
      </c>
      <c r="J18" s="231">
        <f t="shared" si="1"/>
        <v>2400</v>
      </c>
      <c r="K18" s="7">
        <f t="shared" si="2"/>
        <v>2</v>
      </c>
      <c r="L18" s="7">
        <f t="shared" si="3"/>
        <v>2</v>
      </c>
      <c r="M18" s="7">
        <f t="shared" si="4"/>
        <v>2</v>
      </c>
      <c r="N18" s="7">
        <f t="shared" si="5"/>
        <v>2</v>
      </c>
      <c r="O18" s="238"/>
      <c r="P18" s="238"/>
      <c r="Q18" s="239" t="e">
        <f>SUM((#REF!+C18+D18)/3)</f>
        <v>#REF!</v>
      </c>
    </row>
    <row r="19" spans="1:17" ht="21">
      <c r="A19" s="233" t="s">
        <v>805</v>
      </c>
      <c r="B19" s="234" t="s">
        <v>421</v>
      </c>
      <c r="C19" s="229">
        <v>23</v>
      </c>
      <c r="D19" s="229">
        <v>21</v>
      </c>
      <c r="E19" s="229">
        <v>14</v>
      </c>
      <c r="F19" s="235">
        <v>14</v>
      </c>
      <c r="G19" s="235">
        <v>0</v>
      </c>
      <c r="H19" s="7">
        <f t="shared" si="0"/>
        <v>14</v>
      </c>
      <c r="I19" s="236">
        <v>300</v>
      </c>
      <c r="J19" s="231">
        <f t="shared" si="1"/>
        <v>4200</v>
      </c>
      <c r="K19" s="7">
        <f t="shared" si="2"/>
        <v>3.5</v>
      </c>
      <c r="L19" s="7">
        <v>2</v>
      </c>
      <c r="M19" s="7">
        <f t="shared" si="4"/>
        <v>3.5</v>
      </c>
      <c r="N19" s="7">
        <f t="shared" si="5"/>
        <v>3.5</v>
      </c>
      <c r="O19" s="238"/>
      <c r="P19" s="238"/>
      <c r="Q19" s="239" t="e">
        <f>SUM((#REF!+C19+D19)/3)</f>
        <v>#REF!</v>
      </c>
    </row>
    <row r="20" spans="1:17" ht="21">
      <c r="A20" s="233" t="s">
        <v>806</v>
      </c>
      <c r="B20" s="234" t="s">
        <v>807</v>
      </c>
      <c r="C20" s="229">
        <v>12</v>
      </c>
      <c r="D20" s="229">
        <v>12</v>
      </c>
      <c r="E20" s="229">
        <v>12</v>
      </c>
      <c r="F20" s="235">
        <v>14</v>
      </c>
      <c r="G20" s="235">
        <v>4</v>
      </c>
      <c r="H20" s="7">
        <f t="shared" si="0"/>
        <v>10</v>
      </c>
      <c r="I20" s="236">
        <v>1200</v>
      </c>
      <c r="J20" s="231">
        <f t="shared" si="1"/>
        <v>12000</v>
      </c>
      <c r="K20" s="7">
        <f t="shared" si="2"/>
        <v>2.5</v>
      </c>
      <c r="L20" s="7">
        <f t="shared" si="3"/>
        <v>2.5</v>
      </c>
      <c r="M20" s="7">
        <f t="shared" si="4"/>
        <v>2.5</v>
      </c>
      <c r="N20" s="7">
        <f t="shared" si="5"/>
        <v>2.5</v>
      </c>
      <c r="O20" s="240"/>
      <c r="P20" s="238"/>
      <c r="Q20" s="239" t="e">
        <f>SUM((#REF!+C20+D20)/3)</f>
        <v>#REF!</v>
      </c>
    </row>
    <row r="21" spans="1:17" ht="21">
      <c r="A21" s="233" t="s">
        <v>808</v>
      </c>
      <c r="B21" s="234" t="s">
        <v>701</v>
      </c>
      <c r="C21" s="229">
        <v>22</v>
      </c>
      <c r="D21" s="229">
        <v>37</v>
      </c>
      <c r="E21" s="229">
        <v>27</v>
      </c>
      <c r="F21" s="235">
        <v>15</v>
      </c>
      <c r="G21" s="235">
        <v>0</v>
      </c>
      <c r="H21" s="7">
        <f t="shared" si="0"/>
        <v>15</v>
      </c>
      <c r="I21" s="236">
        <v>1510</v>
      </c>
      <c r="J21" s="231">
        <f t="shared" si="1"/>
        <v>22650</v>
      </c>
      <c r="K21" s="7">
        <f t="shared" si="2"/>
        <v>3.75</v>
      </c>
      <c r="L21" s="7">
        <f t="shared" si="3"/>
        <v>3.75</v>
      </c>
      <c r="M21" s="7">
        <f t="shared" si="4"/>
        <v>3.75</v>
      </c>
      <c r="N21" s="7">
        <f t="shared" si="5"/>
        <v>3.75</v>
      </c>
      <c r="O21" s="240"/>
      <c r="P21" s="238"/>
      <c r="Q21" s="239">
        <v>0</v>
      </c>
    </row>
    <row r="22" spans="1:17" ht="21">
      <c r="A22" s="233" t="s">
        <v>809</v>
      </c>
      <c r="B22" s="234" t="s">
        <v>701</v>
      </c>
      <c r="C22" s="229">
        <v>21</v>
      </c>
      <c r="D22" s="229">
        <v>13</v>
      </c>
      <c r="E22" s="229">
        <v>12</v>
      </c>
      <c r="F22" s="235">
        <v>26</v>
      </c>
      <c r="G22" s="235">
        <v>6</v>
      </c>
      <c r="H22" s="7">
        <f t="shared" si="0"/>
        <v>20</v>
      </c>
      <c r="I22" s="236">
        <v>185</v>
      </c>
      <c r="J22" s="231">
        <f t="shared" si="1"/>
        <v>3700</v>
      </c>
      <c r="K22" s="7">
        <f t="shared" si="2"/>
        <v>5</v>
      </c>
      <c r="L22" s="7">
        <f t="shared" si="3"/>
        <v>5</v>
      </c>
      <c r="M22" s="7">
        <f t="shared" si="4"/>
        <v>5</v>
      </c>
      <c r="N22" s="7">
        <f t="shared" si="5"/>
        <v>5</v>
      </c>
      <c r="O22" s="240"/>
      <c r="P22" s="238"/>
      <c r="Q22" s="239" t="e">
        <f>SUM((#REF!+C22+D22)/3)</f>
        <v>#REF!</v>
      </c>
    </row>
    <row r="23" spans="1:17" ht="21">
      <c r="A23" s="233" t="s">
        <v>810</v>
      </c>
      <c r="B23" s="234" t="s">
        <v>701</v>
      </c>
      <c r="C23" s="229">
        <v>27</v>
      </c>
      <c r="D23" s="229">
        <v>18</v>
      </c>
      <c r="E23" s="229">
        <v>19</v>
      </c>
      <c r="F23" s="235">
        <v>30</v>
      </c>
      <c r="G23" s="235">
        <v>10</v>
      </c>
      <c r="H23" s="7">
        <f t="shared" si="0"/>
        <v>20</v>
      </c>
      <c r="I23" s="236">
        <v>185</v>
      </c>
      <c r="J23" s="231">
        <f t="shared" si="1"/>
        <v>3700</v>
      </c>
      <c r="K23" s="7">
        <f t="shared" si="2"/>
        <v>5</v>
      </c>
      <c r="L23" s="7">
        <f t="shared" si="3"/>
        <v>5</v>
      </c>
      <c r="M23" s="7">
        <f t="shared" si="4"/>
        <v>5</v>
      </c>
      <c r="N23" s="7">
        <f t="shared" si="5"/>
        <v>5</v>
      </c>
      <c r="O23" s="240"/>
      <c r="P23" s="238"/>
      <c r="Q23" s="239" t="e">
        <f>SUM((#REF!+C23+D23)/3)</f>
        <v>#REF!</v>
      </c>
    </row>
    <row r="24" spans="1:17" ht="21">
      <c r="A24" s="233" t="s">
        <v>811</v>
      </c>
      <c r="B24" s="234" t="s">
        <v>701</v>
      </c>
      <c r="C24" s="229">
        <v>1</v>
      </c>
      <c r="D24" s="229">
        <v>0</v>
      </c>
      <c r="E24" s="229">
        <v>0</v>
      </c>
      <c r="F24" s="235">
        <v>1</v>
      </c>
      <c r="G24" s="235">
        <v>0</v>
      </c>
      <c r="H24" s="7">
        <f t="shared" si="0"/>
        <v>1</v>
      </c>
      <c r="I24" s="241">
        <v>1000</v>
      </c>
      <c r="J24" s="231">
        <f t="shared" si="1"/>
        <v>1000</v>
      </c>
      <c r="K24" s="7">
        <f t="shared" si="2"/>
        <v>0.25</v>
      </c>
      <c r="L24" s="7">
        <f t="shared" si="3"/>
        <v>0.25</v>
      </c>
      <c r="M24" s="7">
        <v>1</v>
      </c>
      <c r="N24" s="7">
        <f t="shared" si="5"/>
        <v>0.25</v>
      </c>
      <c r="O24" s="240"/>
      <c r="P24" s="238"/>
      <c r="Q24" s="239" t="e">
        <f>SUM((#REF!+C24+D24)/3)</f>
        <v>#REF!</v>
      </c>
    </row>
    <row r="25" spans="1:17" ht="21">
      <c r="A25" s="233" t="s">
        <v>812</v>
      </c>
      <c r="B25" s="234" t="s">
        <v>328</v>
      </c>
      <c r="C25" s="229">
        <v>13</v>
      </c>
      <c r="D25" s="229">
        <v>7</v>
      </c>
      <c r="E25" s="229">
        <v>8</v>
      </c>
      <c r="F25" s="235">
        <v>8</v>
      </c>
      <c r="G25" s="235">
        <v>4</v>
      </c>
      <c r="H25" s="7">
        <f t="shared" si="0"/>
        <v>4</v>
      </c>
      <c r="I25" s="236">
        <v>400</v>
      </c>
      <c r="J25" s="231">
        <f t="shared" si="1"/>
        <v>1600</v>
      </c>
      <c r="K25" s="7">
        <f t="shared" si="2"/>
        <v>1</v>
      </c>
      <c r="L25" s="7">
        <f t="shared" si="3"/>
        <v>1</v>
      </c>
      <c r="M25" s="7">
        <f t="shared" si="4"/>
        <v>1</v>
      </c>
      <c r="N25" s="7">
        <f t="shared" si="5"/>
        <v>1</v>
      </c>
      <c r="O25" s="240"/>
      <c r="P25" s="238"/>
      <c r="Q25" s="239" t="e">
        <f>SUM((#REF!+C25+D25)/3)</f>
        <v>#REF!</v>
      </c>
    </row>
    <row r="26" spans="1:17" ht="21">
      <c r="A26" s="233" t="s">
        <v>813</v>
      </c>
      <c r="B26" s="234" t="s">
        <v>804</v>
      </c>
      <c r="C26" s="229">
        <v>17</v>
      </c>
      <c r="D26" s="229">
        <v>9</v>
      </c>
      <c r="E26" s="229">
        <v>7</v>
      </c>
      <c r="F26" s="235">
        <v>16</v>
      </c>
      <c r="G26" s="235">
        <v>4</v>
      </c>
      <c r="H26" s="7">
        <f t="shared" si="0"/>
        <v>12</v>
      </c>
      <c r="I26" s="236">
        <v>2500</v>
      </c>
      <c r="J26" s="231">
        <f t="shared" si="1"/>
        <v>30000</v>
      </c>
      <c r="K26" s="7">
        <f t="shared" si="2"/>
        <v>3</v>
      </c>
      <c r="L26" s="7">
        <f t="shared" si="3"/>
        <v>3</v>
      </c>
      <c r="M26" s="7">
        <f t="shared" si="4"/>
        <v>3</v>
      </c>
      <c r="N26" s="7">
        <f t="shared" si="5"/>
        <v>3</v>
      </c>
      <c r="O26" s="242"/>
      <c r="P26" s="243"/>
      <c r="Q26" s="244" t="e">
        <f>SUM((#REF!+C26+D26)/3)</f>
        <v>#REF!</v>
      </c>
    </row>
    <row r="27" spans="1:17" ht="21">
      <c r="A27" s="233" t="s">
        <v>814</v>
      </c>
      <c r="B27" s="234" t="s">
        <v>701</v>
      </c>
      <c r="C27" s="229">
        <v>35</v>
      </c>
      <c r="D27" s="229">
        <v>40</v>
      </c>
      <c r="E27" s="229">
        <v>34</v>
      </c>
      <c r="F27" s="235">
        <v>40</v>
      </c>
      <c r="G27" s="235">
        <v>20</v>
      </c>
      <c r="H27" s="7">
        <f t="shared" si="0"/>
        <v>20</v>
      </c>
      <c r="I27" s="236">
        <v>450</v>
      </c>
      <c r="J27" s="231">
        <f t="shared" si="1"/>
        <v>9000</v>
      </c>
      <c r="K27" s="7">
        <f t="shared" si="2"/>
        <v>5</v>
      </c>
      <c r="L27" s="7">
        <f t="shared" si="3"/>
        <v>5</v>
      </c>
      <c r="M27" s="7">
        <f t="shared" si="4"/>
        <v>5</v>
      </c>
      <c r="N27" s="7">
        <f t="shared" si="5"/>
        <v>5</v>
      </c>
      <c r="O27" s="242"/>
      <c r="P27" s="243"/>
      <c r="Q27" s="244" t="e">
        <f>SUM((#REF!+C27+D27)/3)</f>
        <v>#REF!</v>
      </c>
    </row>
    <row r="28" spans="1:17" ht="21">
      <c r="A28" s="233" t="s">
        <v>815</v>
      </c>
      <c r="B28" s="234" t="s">
        <v>816</v>
      </c>
      <c r="C28" s="229">
        <v>2</v>
      </c>
      <c r="D28" s="229">
        <v>1</v>
      </c>
      <c r="E28" s="229">
        <v>2</v>
      </c>
      <c r="F28" s="235">
        <v>6</v>
      </c>
      <c r="G28" s="235">
        <v>3</v>
      </c>
      <c r="H28" s="7">
        <f t="shared" si="0"/>
        <v>3</v>
      </c>
      <c r="I28" s="236">
        <v>500</v>
      </c>
      <c r="J28" s="231">
        <f t="shared" si="1"/>
        <v>1500</v>
      </c>
      <c r="K28" s="7">
        <f t="shared" si="2"/>
        <v>0.75</v>
      </c>
      <c r="L28" s="7">
        <f t="shared" si="3"/>
        <v>0.75</v>
      </c>
      <c r="M28" s="7">
        <f t="shared" si="4"/>
        <v>0.75</v>
      </c>
      <c r="N28" s="7">
        <f t="shared" si="5"/>
        <v>0.75</v>
      </c>
      <c r="O28" s="242"/>
      <c r="P28" s="243"/>
      <c r="Q28" s="244" t="e">
        <f>SUM((#REF!+C28+D28)/3)</f>
        <v>#REF!</v>
      </c>
    </row>
    <row r="29" spans="1:17" ht="21">
      <c r="A29" s="233" t="s">
        <v>817</v>
      </c>
      <c r="B29" s="234" t="s">
        <v>701</v>
      </c>
      <c r="C29" s="229">
        <v>43</v>
      </c>
      <c r="D29" s="229">
        <v>37</v>
      </c>
      <c r="E29" s="229">
        <v>29</v>
      </c>
      <c r="F29" s="235">
        <v>36</v>
      </c>
      <c r="G29" s="235">
        <v>6</v>
      </c>
      <c r="H29" s="7">
        <f t="shared" si="0"/>
        <v>30</v>
      </c>
      <c r="I29" s="241">
        <v>130</v>
      </c>
      <c r="J29" s="231">
        <f t="shared" si="1"/>
        <v>3900</v>
      </c>
      <c r="K29" s="7">
        <f t="shared" si="2"/>
        <v>7.5</v>
      </c>
      <c r="L29" s="7">
        <f t="shared" si="3"/>
        <v>7.5</v>
      </c>
      <c r="M29" s="7">
        <f t="shared" si="4"/>
        <v>7.5</v>
      </c>
      <c r="N29" s="7">
        <f t="shared" si="5"/>
        <v>7.5</v>
      </c>
      <c r="O29" s="240"/>
      <c r="P29" s="238"/>
      <c r="Q29" s="239" t="e">
        <f>SUM((#REF!+C29+D29)/3)</f>
        <v>#REF!</v>
      </c>
    </row>
    <row r="30" spans="1:17" ht="21">
      <c r="A30" s="233" t="s">
        <v>818</v>
      </c>
      <c r="B30" s="234" t="s">
        <v>701</v>
      </c>
      <c r="C30" s="229">
        <v>4</v>
      </c>
      <c r="D30" s="229">
        <v>5</v>
      </c>
      <c r="E30" s="229">
        <v>6</v>
      </c>
      <c r="F30" s="235">
        <v>8</v>
      </c>
      <c r="G30" s="235">
        <v>4</v>
      </c>
      <c r="H30" s="7">
        <f t="shared" si="0"/>
        <v>4</v>
      </c>
      <c r="I30" s="236">
        <v>1200</v>
      </c>
      <c r="J30" s="231">
        <f t="shared" si="1"/>
        <v>4800</v>
      </c>
      <c r="K30" s="7">
        <f t="shared" si="2"/>
        <v>1</v>
      </c>
      <c r="L30" s="7">
        <f t="shared" si="3"/>
        <v>1</v>
      </c>
      <c r="M30" s="7">
        <f t="shared" si="4"/>
        <v>1</v>
      </c>
      <c r="N30" s="7">
        <f t="shared" si="5"/>
        <v>1</v>
      </c>
      <c r="O30" s="240"/>
      <c r="P30" s="238"/>
      <c r="Q30" s="239" t="e">
        <f>SUM((#REF!+C30+D30)/3)</f>
        <v>#REF!</v>
      </c>
    </row>
    <row r="31" spans="1:17" ht="21">
      <c r="A31" s="233" t="s">
        <v>819</v>
      </c>
      <c r="B31" s="234" t="s">
        <v>701</v>
      </c>
      <c r="C31" s="229">
        <v>3</v>
      </c>
      <c r="D31" s="229">
        <v>3</v>
      </c>
      <c r="E31" s="229">
        <v>3</v>
      </c>
      <c r="F31" s="235">
        <v>10</v>
      </c>
      <c r="G31" s="235">
        <v>8</v>
      </c>
      <c r="H31" s="7">
        <f t="shared" si="0"/>
        <v>2</v>
      </c>
      <c r="I31" s="236">
        <v>550</v>
      </c>
      <c r="J31" s="231">
        <f t="shared" si="1"/>
        <v>1100</v>
      </c>
      <c r="K31" s="7">
        <f t="shared" si="2"/>
        <v>0.5</v>
      </c>
      <c r="L31" s="7">
        <f t="shared" si="3"/>
        <v>0.5</v>
      </c>
      <c r="M31" s="7">
        <f t="shared" si="4"/>
        <v>0.5</v>
      </c>
      <c r="N31" s="7">
        <f t="shared" si="5"/>
        <v>0.5</v>
      </c>
      <c r="O31" s="240"/>
      <c r="P31" s="238"/>
      <c r="Q31" s="239"/>
    </row>
    <row r="32" spans="1:17" ht="21">
      <c r="A32" s="233" t="s">
        <v>820</v>
      </c>
      <c r="B32" s="234" t="s">
        <v>821</v>
      </c>
      <c r="C32" s="229">
        <v>7</v>
      </c>
      <c r="D32" s="229">
        <v>11</v>
      </c>
      <c r="E32" s="229">
        <v>6</v>
      </c>
      <c r="F32" s="235">
        <v>12</v>
      </c>
      <c r="G32" s="235">
        <v>6</v>
      </c>
      <c r="H32" s="7">
        <f t="shared" si="0"/>
        <v>6</v>
      </c>
      <c r="I32" s="236">
        <v>700</v>
      </c>
      <c r="J32" s="231">
        <f t="shared" si="1"/>
        <v>4200</v>
      </c>
      <c r="K32" s="7">
        <f t="shared" si="2"/>
        <v>1.5</v>
      </c>
      <c r="L32" s="7">
        <f t="shared" si="3"/>
        <v>1.5</v>
      </c>
      <c r="M32" s="7">
        <f t="shared" si="4"/>
        <v>1.5</v>
      </c>
      <c r="N32" s="7">
        <f t="shared" si="5"/>
        <v>1.5</v>
      </c>
      <c r="O32" s="240"/>
      <c r="P32" s="238"/>
      <c r="Q32" s="239" t="e">
        <f>SUM((#REF!+C32+D32)/3)</f>
        <v>#REF!</v>
      </c>
    </row>
    <row r="33" spans="1:17" ht="21">
      <c r="A33" s="233" t="s">
        <v>822</v>
      </c>
      <c r="B33" s="234" t="s">
        <v>804</v>
      </c>
      <c r="C33" s="229">
        <v>0</v>
      </c>
      <c r="D33" s="229">
        <v>1</v>
      </c>
      <c r="E33" s="229">
        <v>1</v>
      </c>
      <c r="F33" s="235">
        <v>1</v>
      </c>
      <c r="G33" s="235">
        <v>0</v>
      </c>
      <c r="H33" s="7">
        <f t="shared" si="0"/>
        <v>1</v>
      </c>
      <c r="I33" s="236">
        <v>500</v>
      </c>
      <c r="J33" s="231">
        <f aca="true" t="shared" si="6" ref="J33:J48">SUM(H33*I33)</f>
        <v>500</v>
      </c>
      <c r="K33" s="7">
        <f t="shared" si="2"/>
        <v>0.25</v>
      </c>
      <c r="L33" s="7">
        <f t="shared" si="3"/>
        <v>0.25</v>
      </c>
      <c r="M33" s="7">
        <f t="shared" si="4"/>
        <v>0.25</v>
      </c>
      <c r="N33" s="7">
        <f t="shared" si="5"/>
        <v>0.25</v>
      </c>
      <c r="O33" s="240"/>
      <c r="P33" s="238"/>
      <c r="Q33" s="239" t="e">
        <f>SUM((#REF!+C33+D33)/3)</f>
        <v>#REF!</v>
      </c>
    </row>
    <row r="34" spans="1:17" ht="42">
      <c r="A34" s="233" t="s">
        <v>823</v>
      </c>
      <c r="B34" s="234" t="s">
        <v>701</v>
      </c>
      <c r="C34" s="229">
        <v>6</v>
      </c>
      <c r="D34" s="229">
        <v>11</v>
      </c>
      <c r="E34" s="229">
        <v>12</v>
      </c>
      <c r="F34" s="235">
        <v>12</v>
      </c>
      <c r="G34" s="235">
        <v>1</v>
      </c>
      <c r="H34" s="7">
        <f t="shared" si="0"/>
        <v>11</v>
      </c>
      <c r="I34" s="236">
        <v>3600</v>
      </c>
      <c r="J34" s="231">
        <f t="shared" si="6"/>
        <v>39600</v>
      </c>
      <c r="K34" s="7">
        <f t="shared" si="2"/>
        <v>2.75</v>
      </c>
      <c r="L34" s="7">
        <f t="shared" si="3"/>
        <v>2.75</v>
      </c>
      <c r="M34" s="7">
        <f t="shared" si="4"/>
        <v>2.75</v>
      </c>
      <c r="N34" s="7">
        <f t="shared" si="5"/>
        <v>2.75</v>
      </c>
      <c r="O34" s="240"/>
      <c r="P34" s="238"/>
      <c r="Q34" s="239" t="e">
        <f>SUM((#REF!+C34+D34)/3)</f>
        <v>#REF!</v>
      </c>
    </row>
    <row r="35" spans="1:17" ht="21">
      <c r="A35" s="233" t="s">
        <v>824</v>
      </c>
      <c r="B35" s="234" t="s">
        <v>620</v>
      </c>
      <c r="C35" s="229">
        <v>0</v>
      </c>
      <c r="D35" s="229">
        <v>1</v>
      </c>
      <c r="E35" s="229">
        <v>1</v>
      </c>
      <c r="F35" s="235">
        <v>8</v>
      </c>
      <c r="G35" s="235">
        <v>5</v>
      </c>
      <c r="H35" s="7">
        <f t="shared" si="0"/>
        <v>3</v>
      </c>
      <c r="I35" s="236">
        <v>250</v>
      </c>
      <c r="J35" s="231">
        <f t="shared" si="6"/>
        <v>750</v>
      </c>
      <c r="K35" s="7">
        <f t="shared" si="2"/>
        <v>0.75</v>
      </c>
      <c r="L35" s="7">
        <f t="shared" si="3"/>
        <v>0.75</v>
      </c>
      <c r="M35" s="7">
        <f t="shared" si="4"/>
        <v>0.75</v>
      </c>
      <c r="N35" s="7">
        <f t="shared" si="5"/>
        <v>0.75</v>
      </c>
      <c r="O35" s="240"/>
      <c r="P35" s="238"/>
      <c r="Q35" s="239" t="e">
        <f>SUM((#REF!+C35+D35)/3)</f>
        <v>#REF!</v>
      </c>
    </row>
    <row r="36" spans="1:17" ht="21">
      <c r="A36" s="233" t="s">
        <v>825</v>
      </c>
      <c r="B36" s="234" t="s">
        <v>716</v>
      </c>
      <c r="C36" s="229">
        <v>33</v>
      </c>
      <c r="D36" s="229">
        <v>26</v>
      </c>
      <c r="E36" s="229">
        <v>35</v>
      </c>
      <c r="F36" s="235">
        <v>40</v>
      </c>
      <c r="G36" s="235">
        <v>3</v>
      </c>
      <c r="H36" s="7">
        <f t="shared" si="0"/>
        <v>37</v>
      </c>
      <c r="I36" s="236">
        <v>75</v>
      </c>
      <c r="J36" s="231">
        <f t="shared" si="6"/>
        <v>2775</v>
      </c>
      <c r="K36" s="7">
        <f t="shared" si="2"/>
        <v>9.25</v>
      </c>
      <c r="L36" s="7">
        <f t="shared" si="3"/>
        <v>9.25</v>
      </c>
      <c r="M36" s="7">
        <f t="shared" si="4"/>
        <v>9.25</v>
      </c>
      <c r="N36" s="7">
        <f t="shared" si="5"/>
        <v>9.25</v>
      </c>
      <c r="O36" s="240"/>
      <c r="P36" s="238"/>
      <c r="Q36" s="239" t="e">
        <f>SUM((#REF!+C36+D36)/3)</f>
        <v>#REF!</v>
      </c>
    </row>
    <row r="37" spans="1:17" ht="21">
      <c r="A37" s="233" t="s">
        <v>826</v>
      </c>
      <c r="B37" s="234" t="s">
        <v>421</v>
      </c>
      <c r="C37" s="229">
        <v>15</v>
      </c>
      <c r="D37" s="229">
        <v>11</v>
      </c>
      <c r="E37" s="229">
        <v>5</v>
      </c>
      <c r="F37" s="235">
        <v>10</v>
      </c>
      <c r="G37" s="235">
        <v>5</v>
      </c>
      <c r="H37" s="7">
        <f t="shared" si="0"/>
        <v>5</v>
      </c>
      <c r="I37" s="236">
        <v>990</v>
      </c>
      <c r="J37" s="231">
        <f t="shared" si="6"/>
        <v>4950</v>
      </c>
      <c r="K37" s="7">
        <f t="shared" si="2"/>
        <v>1.25</v>
      </c>
      <c r="L37" s="7">
        <f t="shared" si="3"/>
        <v>1.25</v>
      </c>
      <c r="M37" s="7">
        <f t="shared" si="4"/>
        <v>1.25</v>
      </c>
      <c r="N37" s="7">
        <f t="shared" si="5"/>
        <v>1.25</v>
      </c>
      <c r="O37" s="240"/>
      <c r="P37" s="238"/>
      <c r="Q37" s="239" t="e">
        <f>SUM((#REF!+C37+D37)/3)</f>
        <v>#REF!</v>
      </c>
    </row>
    <row r="38" spans="1:17" ht="21">
      <c r="A38" s="245" t="s">
        <v>827</v>
      </c>
      <c r="B38" s="246" t="s">
        <v>716</v>
      </c>
      <c r="C38" s="229">
        <v>22</v>
      </c>
      <c r="D38" s="229">
        <v>20</v>
      </c>
      <c r="E38" s="229">
        <v>30</v>
      </c>
      <c r="F38" s="246">
        <v>40</v>
      </c>
      <c r="G38" s="246">
        <v>10</v>
      </c>
      <c r="H38" s="7">
        <f t="shared" si="0"/>
        <v>30</v>
      </c>
      <c r="I38" s="247">
        <v>65</v>
      </c>
      <c r="J38" s="231">
        <f t="shared" si="6"/>
        <v>1950</v>
      </c>
      <c r="K38" s="7">
        <f t="shared" si="2"/>
        <v>7.5</v>
      </c>
      <c r="L38" s="7">
        <f t="shared" si="3"/>
        <v>7.5</v>
      </c>
      <c r="M38" s="7">
        <f t="shared" si="4"/>
        <v>7.5</v>
      </c>
      <c r="N38" s="7">
        <f t="shared" si="5"/>
        <v>7.5</v>
      </c>
      <c r="O38" s="240"/>
      <c r="P38" s="238"/>
      <c r="Q38" s="239" t="e">
        <f>SUM((#REF!+C38+D38)/3)</f>
        <v>#REF!</v>
      </c>
    </row>
    <row r="39" spans="1:17" ht="21">
      <c r="A39" s="233" t="s">
        <v>828</v>
      </c>
      <c r="B39" s="234" t="s">
        <v>792</v>
      </c>
      <c r="C39" s="229">
        <v>0</v>
      </c>
      <c r="D39" s="229">
        <v>0</v>
      </c>
      <c r="E39" s="229">
        <v>0</v>
      </c>
      <c r="F39" s="235">
        <v>10</v>
      </c>
      <c r="G39" s="235">
        <v>0</v>
      </c>
      <c r="H39" s="7">
        <f t="shared" si="0"/>
        <v>10</v>
      </c>
      <c r="I39" s="241">
        <v>600</v>
      </c>
      <c r="J39" s="231">
        <f t="shared" si="6"/>
        <v>6000</v>
      </c>
      <c r="K39" s="7">
        <f t="shared" si="2"/>
        <v>2.5</v>
      </c>
      <c r="L39" s="7">
        <f t="shared" si="3"/>
        <v>2.5</v>
      </c>
      <c r="M39" s="7">
        <f t="shared" si="4"/>
        <v>2.5</v>
      </c>
      <c r="N39" s="7">
        <f t="shared" si="5"/>
        <v>2.5</v>
      </c>
      <c r="O39" s="240"/>
      <c r="P39" s="238"/>
      <c r="Q39" s="239" t="e">
        <f>SUM((#REF!+C39+D39)/3)</f>
        <v>#REF!</v>
      </c>
    </row>
    <row r="40" spans="1:17" ht="21">
      <c r="A40" s="233" t="s">
        <v>829</v>
      </c>
      <c r="B40" s="234" t="s">
        <v>421</v>
      </c>
      <c r="C40" s="229">
        <v>6</v>
      </c>
      <c r="D40" s="229">
        <v>4</v>
      </c>
      <c r="E40" s="229">
        <v>3</v>
      </c>
      <c r="F40" s="235">
        <v>8</v>
      </c>
      <c r="G40" s="235">
        <v>3</v>
      </c>
      <c r="H40" s="7">
        <f t="shared" si="0"/>
        <v>5</v>
      </c>
      <c r="I40" s="241">
        <v>500</v>
      </c>
      <c r="J40" s="231">
        <f t="shared" si="6"/>
        <v>2500</v>
      </c>
      <c r="K40" s="7">
        <f t="shared" si="2"/>
        <v>1.25</v>
      </c>
      <c r="L40" s="7">
        <f t="shared" si="3"/>
        <v>1.25</v>
      </c>
      <c r="M40" s="7">
        <f t="shared" si="4"/>
        <v>1.25</v>
      </c>
      <c r="N40" s="7">
        <f t="shared" si="5"/>
        <v>1.25</v>
      </c>
      <c r="O40" s="240"/>
      <c r="P40" s="238"/>
      <c r="Q40" s="239" t="e">
        <f>SUM((#REF!+C40+D40)/3)</f>
        <v>#REF!</v>
      </c>
    </row>
    <row r="41" spans="1:17" ht="21">
      <c r="A41" s="233" t="s">
        <v>830</v>
      </c>
      <c r="B41" s="234" t="s">
        <v>701</v>
      </c>
      <c r="C41" s="229">
        <v>3</v>
      </c>
      <c r="D41" s="229">
        <v>0</v>
      </c>
      <c r="E41" s="229">
        <v>5</v>
      </c>
      <c r="F41" s="235">
        <v>6</v>
      </c>
      <c r="G41" s="235">
        <v>1</v>
      </c>
      <c r="H41" s="7">
        <f t="shared" si="0"/>
        <v>5</v>
      </c>
      <c r="I41" s="241">
        <v>90</v>
      </c>
      <c r="J41" s="231">
        <f t="shared" si="6"/>
        <v>450</v>
      </c>
      <c r="K41" s="7">
        <f t="shared" si="2"/>
        <v>1.25</v>
      </c>
      <c r="L41" s="7">
        <f t="shared" si="3"/>
        <v>1.25</v>
      </c>
      <c r="M41" s="7">
        <f t="shared" si="4"/>
        <v>1.25</v>
      </c>
      <c r="N41" s="7">
        <f t="shared" si="5"/>
        <v>1.25</v>
      </c>
      <c r="O41" s="240"/>
      <c r="P41" s="238"/>
      <c r="Q41" s="239" t="e">
        <f>SUM((#REF!+C41+D41)/3)</f>
        <v>#REF!</v>
      </c>
    </row>
    <row r="42" spans="1:17" ht="21">
      <c r="A42" s="233" t="s">
        <v>831</v>
      </c>
      <c r="B42" s="234" t="s">
        <v>701</v>
      </c>
      <c r="C42" s="229">
        <v>3</v>
      </c>
      <c r="D42" s="229">
        <v>0</v>
      </c>
      <c r="E42" s="229">
        <v>5</v>
      </c>
      <c r="F42" s="235">
        <v>9</v>
      </c>
      <c r="G42" s="235">
        <v>4</v>
      </c>
      <c r="H42" s="7">
        <f t="shared" si="0"/>
        <v>5</v>
      </c>
      <c r="I42" s="241">
        <v>90</v>
      </c>
      <c r="J42" s="231">
        <f t="shared" si="6"/>
        <v>450</v>
      </c>
      <c r="K42" s="7">
        <f t="shared" si="2"/>
        <v>1.25</v>
      </c>
      <c r="L42" s="7">
        <f t="shared" si="3"/>
        <v>1.25</v>
      </c>
      <c r="M42" s="7">
        <f t="shared" si="4"/>
        <v>1.25</v>
      </c>
      <c r="N42" s="7">
        <f t="shared" si="5"/>
        <v>1.25</v>
      </c>
      <c r="O42" s="240"/>
      <c r="P42" s="238"/>
      <c r="Q42" s="239" t="e">
        <f>SUM((#REF!+C42+D42)/3)</f>
        <v>#REF!</v>
      </c>
    </row>
    <row r="43" spans="1:17" ht="21">
      <c r="A43" s="233" t="s">
        <v>832</v>
      </c>
      <c r="B43" s="234" t="s">
        <v>701</v>
      </c>
      <c r="C43" s="229">
        <v>3</v>
      </c>
      <c r="D43" s="229">
        <v>0</v>
      </c>
      <c r="E43" s="229">
        <v>5</v>
      </c>
      <c r="F43" s="235">
        <v>7</v>
      </c>
      <c r="G43" s="235">
        <v>2</v>
      </c>
      <c r="H43" s="7">
        <f t="shared" si="0"/>
        <v>5</v>
      </c>
      <c r="I43" s="241">
        <v>90</v>
      </c>
      <c r="J43" s="231">
        <f t="shared" si="6"/>
        <v>450</v>
      </c>
      <c r="K43" s="7">
        <f t="shared" si="2"/>
        <v>1.25</v>
      </c>
      <c r="L43" s="7">
        <f t="shared" si="3"/>
        <v>1.25</v>
      </c>
      <c r="M43" s="7">
        <f t="shared" si="4"/>
        <v>1.25</v>
      </c>
      <c r="N43" s="7">
        <f t="shared" si="5"/>
        <v>1.25</v>
      </c>
      <c r="O43" s="240"/>
      <c r="P43" s="238"/>
      <c r="Q43" s="239"/>
    </row>
    <row r="44" spans="1:17" ht="21">
      <c r="A44" s="233" t="s">
        <v>833</v>
      </c>
      <c r="B44" s="234" t="s">
        <v>792</v>
      </c>
      <c r="C44" s="229">
        <v>37</v>
      </c>
      <c r="D44" s="229">
        <v>21</v>
      </c>
      <c r="E44" s="229">
        <v>35</v>
      </c>
      <c r="F44" s="235">
        <v>40</v>
      </c>
      <c r="G44" s="235">
        <v>0</v>
      </c>
      <c r="H44" s="7">
        <f t="shared" si="0"/>
        <v>40</v>
      </c>
      <c r="I44" s="236">
        <v>40</v>
      </c>
      <c r="J44" s="231">
        <f t="shared" si="6"/>
        <v>1600</v>
      </c>
      <c r="K44" s="7">
        <f t="shared" si="2"/>
        <v>10</v>
      </c>
      <c r="L44" s="7">
        <f t="shared" si="3"/>
        <v>10</v>
      </c>
      <c r="M44" s="7">
        <f t="shared" si="4"/>
        <v>10</v>
      </c>
      <c r="N44" s="7">
        <f t="shared" si="5"/>
        <v>10</v>
      </c>
      <c r="O44" s="240"/>
      <c r="P44" s="238"/>
      <c r="Q44" s="239"/>
    </row>
    <row r="45" spans="1:17" ht="21">
      <c r="A45" s="233" t="s">
        <v>834</v>
      </c>
      <c r="B45" s="234" t="s">
        <v>192</v>
      </c>
      <c r="C45" s="229">
        <v>0</v>
      </c>
      <c r="D45" s="229">
        <v>0</v>
      </c>
      <c r="E45" s="229">
        <v>3</v>
      </c>
      <c r="F45" s="235">
        <v>4</v>
      </c>
      <c r="G45" s="235">
        <v>0</v>
      </c>
      <c r="H45" s="7">
        <f t="shared" si="0"/>
        <v>4</v>
      </c>
      <c r="I45" s="236">
        <v>2000</v>
      </c>
      <c r="J45" s="231">
        <f t="shared" si="6"/>
        <v>8000</v>
      </c>
      <c r="K45" s="7">
        <f t="shared" si="2"/>
        <v>1</v>
      </c>
      <c r="L45" s="7">
        <f t="shared" si="3"/>
        <v>1</v>
      </c>
      <c r="M45" s="7">
        <f t="shared" si="4"/>
        <v>1</v>
      </c>
      <c r="N45" s="7">
        <f t="shared" si="5"/>
        <v>1</v>
      </c>
      <c r="O45" s="240"/>
      <c r="P45" s="238"/>
      <c r="Q45" s="239" t="e">
        <f>SUM((#REF!+C45+D45)/3)</f>
        <v>#REF!</v>
      </c>
    </row>
    <row r="46" spans="1:17" ht="21">
      <c r="A46" s="233" t="s">
        <v>835</v>
      </c>
      <c r="B46" s="234" t="s">
        <v>565</v>
      </c>
      <c r="C46" s="229">
        <v>50</v>
      </c>
      <c r="D46" s="229">
        <v>50</v>
      </c>
      <c r="E46" s="229">
        <v>50</v>
      </c>
      <c r="F46" s="235">
        <v>40</v>
      </c>
      <c r="G46" s="235">
        <v>0</v>
      </c>
      <c r="H46" s="7">
        <f t="shared" si="0"/>
        <v>40</v>
      </c>
      <c r="I46" s="236">
        <v>100</v>
      </c>
      <c r="J46" s="231">
        <f t="shared" si="6"/>
        <v>4000</v>
      </c>
      <c r="K46" s="7">
        <f t="shared" si="2"/>
        <v>10</v>
      </c>
      <c r="L46" s="7">
        <f t="shared" si="3"/>
        <v>10</v>
      </c>
      <c r="M46" s="7">
        <f t="shared" si="4"/>
        <v>10</v>
      </c>
      <c r="N46" s="7">
        <f t="shared" si="5"/>
        <v>10</v>
      </c>
      <c r="O46" s="240"/>
      <c r="P46" s="238"/>
      <c r="Q46" s="239"/>
    </row>
    <row r="47" spans="1:17" ht="21">
      <c r="A47" s="233" t="s">
        <v>836</v>
      </c>
      <c r="B47" s="234" t="s">
        <v>565</v>
      </c>
      <c r="C47" s="229">
        <v>50</v>
      </c>
      <c r="D47" s="229">
        <v>50</v>
      </c>
      <c r="E47" s="229">
        <v>50</v>
      </c>
      <c r="F47" s="235">
        <v>40</v>
      </c>
      <c r="G47" s="235">
        <v>0</v>
      </c>
      <c r="H47" s="7">
        <f t="shared" si="0"/>
        <v>40</v>
      </c>
      <c r="I47" s="236">
        <v>100</v>
      </c>
      <c r="J47" s="231">
        <f t="shared" si="6"/>
        <v>4000</v>
      </c>
      <c r="K47" s="7">
        <f t="shared" si="2"/>
        <v>10</v>
      </c>
      <c r="L47" s="7">
        <f t="shared" si="3"/>
        <v>10</v>
      </c>
      <c r="M47" s="7">
        <f t="shared" si="4"/>
        <v>10</v>
      </c>
      <c r="N47" s="7">
        <f t="shared" si="5"/>
        <v>10</v>
      </c>
      <c r="O47" s="240"/>
      <c r="P47" s="238"/>
      <c r="Q47" s="239"/>
    </row>
    <row r="48" spans="1:17" ht="21">
      <c r="A48" s="233" t="s">
        <v>837</v>
      </c>
      <c r="B48" s="234" t="s">
        <v>792</v>
      </c>
      <c r="C48" s="229">
        <v>0</v>
      </c>
      <c r="D48" s="229">
        <v>0</v>
      </c>
      <c r="E48" s="229">
        <v>0</v>
      </c>
      <c r="F48" s="235">
        <v>20</v>
      </c>
      <c r="G48" s="235">
        <v>0</v>
      </c>
      <c r="H48" s="7">
        <f t="shared" si="0"/>
        <v>20</v>
      </c>
      <c r="I48" s="236">
        <v>800</v>
      </c>
      <c r="J48" s="248">
        <f t="shared" si="6"/>
        <v>16000</v>
      </c>
      <c r="K48" s="249">
        <f t="shared" si="2"/>
        <v>5</v>
      </c>
      <c r="L48" s="249">
        <f t="shared" si="3"/>
        <v>5</v>
      </c>
      <c r="M48" s="249">
        <f t="shared" si="4"/>
        <v>5</v>
      </c>
      <c r="N48" s="249">
        <f t="shared" si="5"/>
        <v>5</v>
      </c>
      <c r="O48" s="250"/>
      <c r="P48" s="238"/>
      <c r="Q48" s="239"/>
    </row>
    <row r="49" spans="10:17" ht="21">
      <c r="J49" s="251">
        <f>SUM(J5:J48)</f>
        <v>254905</v>
      </c>
      <c r="K49" s="252"/>
      <c r="L49" s="253"/>
      <c r="M49" s="254"/>
      <c r="N49" s="254"/>
      <c r="O49" s="255"/>
      <c r="P49" s="256"/>
      <c r="Q49" s="256"/>
    </row>
    <row r="50" spans="10:17" ht="21">
      <c r="J50" s="257"/>
      <c r="K50" s="258"/>
      <c r="L50" s="256"/>
      <c r="M50" s="256"/>
      <c r="N50" s="256"/>
      <c r="O50" s="256"/>
      <c r="P50" s="256"/>
      <c r="Q50" s="256"/>
    </row>
  </sheetData>
  <sheetProtection/>
  <mergeCells count="16">
    <mergeCell ref="A1:P1"/>
    <mergeCell ref="A2:P2"/>
    <mergeCell ref="A3:A4"/>
    <mergeCell ref="B3:B4"/>
    <mergeCell ref="C3:E3"/>
    <mergeCell ref="F3:F4"/>
    <mergeCell ref="G3:G4"/>
    <mergeCell ref="H3:H4"/>
    <mergeCell ref="I3:I4"/>
    <mergeCell ref="J3:J4"/>
    <mergeCell ref="K3:K4"/>
    <mergeCell ref="L3:L4"/>
    <mergeCell ref="M3:M4"/>
    <mergeCell ref="N3:N4"/>
    <mergeCell ref="O3:P3"/>
    <mergeCell ref="Q3:Q4"/>
  </mergeCells>
  <printOptions/>
  <pageMargins left="0.7086614173228347" right="0.7086614173228347" top="0.7480314960629921" bottom="0.7480314960629921" header="0.31496062992125984" footer="0.31496062992125984"/>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X243"/>
  <sheetViews>
    <sheetView tabSelected="1" zoomScalePageLayoutView="0" workbookViewId="0" topLeftCell="A136">
      <selection activeCell="L4" sqref="L4"/>
    </sheetView>
  </sheetViews>
  <sheetFormatPr defaultColWidth="9.140625" defaultRowHeight="12.75"/>
  <cols>
    <col min="1" max="1" width="3.7109375" style="14" customWidth="1"/>
    <col min="2" max="2" width="26.8515625" style="102" customWidth="1"/>
    <col min="3" max="3" width="6.57421875" style="102" customWidth="1"/>
    <col min="4" max="6" width="6.140625" style="221" customWidth="1"/>
    <col min="7" max="7" width="6.140625" style="186" customWidth="1"/>
    <col min="8" max="8" width="6.140625" style="222" customWidth="1"/>
    <col min="9" max="9" width="5.8515625" style="217" customWidth="1"/>
    <col min="10" max="10" width="7.7109375" style="104" customWidth="1"/>
    <col min="11" max="11" width="9.8515625" style="102" customWidth="1"/>
    <col min="12" max="12" width="5.7109375" style="102" customWidth="1"/>
    <col min="13" max="13" width="4.28125" style="102" customWidth="1"/>
    <col min="14" max="14" width="6.00390625" style="102" customWidth="1"/>
    <col min="15" max="15" width="4.28125" style="102" customWidth="1"/>
    <col min="16" max="16" width="6.57421875" style="102" customWidth="1"/>
    <col min="17" max="17" width="4.421875" style="102" customWidth="1"/>
    <col min="18" max="18" width="6.00390625" style="102" customWidth="1"/>
    <col min="19" max="19" width="4.421875" style="102" customWidth="1"/>
    <col min="20" max="20" width="5.57421875" style="186" customWidth="1"/>
    <col min="21" max="21" width="8.140625" style="103" customWidth="1"/>
    <col min="22" max="22" width="9.140625" style="102" customWidth="1"/>
    <col min="23" max="23" width="9.140625" style="189" customWidth="1"/>
    <col min="24" max="16384" width="9.140625" style="102" customWidth="1"/>
  </cols>
  <sheetData>
    <row r="1" spans="1:22" ht="21">
      <c r="A1" s="225"/>
      <c r="B1" s="264" t="s">
        <v>838</v>
      </c>
      <c r="C1" s="264"/>
      <c r="D1" s="264"/>
      <c r="E1" s="264"/>
      <c r="F1" s="264"/>
      <c r="G1" s="264"/>
      <c r="H1" s="264"/>
      <c r="I1" s="264"/>
      <c r="J1" s="264"/>
      <c r="K1" s="264"/>
      <c r="L1" s="264"/>
      <c r="M1" s="264"/>
      <c r="N1" s="264"/>
      <c r="O1" s="264"/>
      <c r="P1" s="264"/>
      <c r="Q1" s="264"/>
      <c r="R1" s="264"/>
      <c r="S1" s="264"/>
      <c r="T1" s="264"/>
      <c r="U1" s="264"/>
      <c r="V1" s="264"/>
    </row>
    <row r="2" spans="1:23" ht="21">
      <c r="A2" s="348" t="s">
        <v>191</v>
      </c>
      <c r="B2" s="291" t="s">
        <v>516</v>
      </c>
      <c r="C2" s="349" t="s">
        <v>1</v>
      </c>
      <c r="D2" s="284" t="s">
        <v>608</v>
      </c>
      <c r="E2" s="281"/>
      <c r="F2" s="282"/>
      <c r="G2" s="284" t="s">
        <v>4</v>
      </c>
      <c r="H2" s="282"/>
      <c r="I2" s="293" t="s">
        <v>517</v>
      </c>
      <c r="J2" s="294" t="s">
        <v>2</v>
      </c>
      <c r="K2" s="261" t="s">
        <v>11</v>
      </c>
      <c r="L2" s="284" t="s">
        <v>5</v>
      </c>
      <c r="M2" s="281"/>
      <c r="N2" s="281"/>
      <c r="O2" s="281"/>
      <c r="P2" s="281"/>
      <c r="Q2" s="281"/>
      <c r="R2" s="281"/>
      <c r="S2" s="282"/>
      <c r="T2" s="262" t="s">
        <v>7</v>
      </c>
      <c r="U2" s="263"/>
      <c r="V2" s="259" t="s">
        <v>183</v>
      </c>
      <c r="W2" s="189" t="s">
        <v>517</v>
      </c>
    </row>
    <row r="3" spans="1:22" ht="21">
      <c r="A3" s="350"/>
      <c r="B3" s="291"/>
      <c r="C3" s="351"/>
      <c r="D3" s="106">
        <v>2559</v>
      </c>
      <c r="E3" s="106">
        <v>2560</v>
      </c>
      <c r="F3" s="106">
        <v>2561</v>
      </c>
      <c r="G3" s="12">
        <v>2562</v>
      </c>
      <c r="H3" s="11" t="s">
        <v>13</v>
      </c>
      <c r="I3" s="293"/>
      <c r="J3" s="294"/>
      <c r="K3" s="261"/>
      <c r="L3" s="11" t="s">
        <v>6</v>
      </c>
      <c r="M3" s="11" t="s">
        <v>7</v>
      </c>
      <c r="N3" s="11" t="s">
        <v>8</v>
      </c>
      <c r="O3" s="11" t="s">
        <v>7</v>
      </c>
      <c r="P3" s="11" t="s">
        <v>9</v>
      </c>
      <c r="Q3" s="11" t="s">
        <v>7</v>
      </c>
      <c r="R3" s="11" t="s">
        <v>10</v>
      </c>
      <c r="S3" s="11" t="s">
        <v>7</v>
      </c>
      <c r="T3" s="107" t="s">
        <v>313</v>
      </c>
      <c r="U3" s="105" t="s">
        <v>314</v>
      </c>
      <c r="V3" s="259"/>
    </row>
    <row r="4" spans="1:23" ht="21">
      <c r="A4" s="11">
        <v>1</v>
      </c>
      <c r="B4" s="10" t="s">
        <v>839</v>
      </c>
      <c r="C4" s="8" t="s">
        <v>840</v>
      </c>
      <c r="D4" s="106">
        <v>18</v>
      </c>
      <c r="E4" s="106">
        <v>0</v>
      </c>
      <c r="F4" s="106">
        <v>18</v>
      </c>
      <c r="G4" s="12">
        <v>18</v>
      </c>
      <c r="H4" s="11">
        <v>0</v>
      </c>
      <c r="I4" s="12">
        <v>18</v>
      </c>
      <c r="J4" s="191">
        <v>700</v>
      </c>
      <c r="K4" s="352">
        <f>I4*J4</f>
        <v>12600</v>
      </c>
      <c r="L4" s="12">
        <v>5</v>
      </c>
      <c r="M4" s="11">
        <v>12</v>
      </c>
      <c r="N4" s="12">
        <v>5</v>
      </c>
      <c r="O4" s="11"/>
      <c r="P4" s="12">
        <v>4</v>
      </c>
      <c r="Q4" s="11"/>
      <c r="R4" s="12">
        <v>4</v>
      </c>
      <c r="S4" s="11"/>
      <c r="T4" s="12"/>
      <c r="U4" s="113"/>
      <c r="V4" s="114">
        <f aca="true" t="shared" si="0" ref="V4:V66">(SUM(D4,E4,F4))/3</f>
        <v>12</v>
      </c>
      <c r="W4" s="193">
        <f aca="true" t="shared" si="1" ref="W4:W67">G4-H4</f>
        <v>18</v>
      </c>
    </row>
    <row r="5" spans="1:23" ht="21">
      <c r="A5" s="11">
        <v>2</v>
      </c>
      <c r="B5" s="10" t="s">
        <v>841</v>
      </c>
      <c r="C5" s="8" t="s">
        <v>840</v>
      </c>
      <c r="D5" s="106">
        <v>52</v>
      </c>
      <c r="E5" s="106">
        <v>10</v>
      </c>
      <c r="F5" s="106">
        <v>52</v>
      </c>
      <c r="G5" s="12">
        <v>31</v>
      </c>
      <c r="H5" s="11">
        <v>0</v>
      </c>
      <c r="I5" s="12">
        <v>31</v>
      </c>
      <c r="J5" s="191">
        <v>800</v>
      </c>
      <c r="K5" s="352">
        <f>I5*J5</f>
        <v>24800</v>
      </c>
      <c r="L5" s="12">
        <v>8</v>
      </c>
      <c r="M5" s="11"/>
      <c r="N5" s="12">
        <v>8</v>
      </c>
      <c r="O5" s="11"/>
      <c r="P5" s="12">
        <v>8</v>
      </c>
      <c r="Q5" s="11"/>
      <c r="R5" s="12">
        <v>7</v>
      </c>
      <c r="S5" s="11"/>
      <c r="T5" s="12"/>
      <c r="U5" s="113"/>
      <c r="V5" s="114">
        <f t="shared" si="0"/>
        <v>38</v>
      </c>
      <c r="W5" s="193">
        <f t="shared" si="1"/>
        <v>31</v>
      </c>
    </row>
    <row r="6" spans="1:23" ht="21">
      <c r="A6" s="11">
        <v>3</v>
      </c>
      <c r="B6" s="10" t="s">
        <v>842</v>
      </c>
      <c r="C6" s="8" t="s">
        <v>840</v>
      </c>
      <c r="D6" s="106">
        <v>0</v>
      </c>
      <c r="E6" s="106">
        <v>20</v>
      </c>
      <c r="F6" s="106">
        <v>12</v>
      </c>
      <c r="G6" s="12">
        <v>10</v>
      </c>
      <c r="H6" s="11">
        <v>0</v>
      </c>
      <c r="I6" s="12">
        <v>10</v>
      </c>
      <c r="J6" s="191">
        <v>850</v>
      </c>
      <c r="K6" s="352">
        <f aca="true" t="shared" si="2" ref="K6:K36">I6*J6</f>
        <v>8500</v>
      </c>
      <c r="L6" s="12">
        <v>3</v>
      </c>
      <c r="M6" s="11"/>
      <c r="N6" s="12">
        <v>3</v>
      </c>
      <c r="O6" s="11"/>
      <c r="P6" s="12">
        <v>3</v>
      </c>
      <c r="Q6" s="11"/>
      <c r="R6" s="12">
        <v>1</v>
      </c>
      <c r="S6" s="11"/>
      <c r="T6" s="12"/>
      <c r="U6" s="113"/>
      <c r="V6" s="114">
        <f t="shared" si="0"/>
        <v>10.666666666666666</v>
      </c>
      <c r="W6" s="193">
        <f t="shared" si="1"/>
        <v>10</v>
      </c>
    </row>
    <row r="7" spans="1:23" ht="21">
      <c r="A7" s="11">
        <v>4</v>
      </c>
      <c r="B7" s="10" t="s">
        <v>843</v>
      </c>
      <c r="C7" s="8" t="s">
        <v>840</v>
      </c>
      <c r="D7" s="106">
        <v>0</v>
      </c>
      <c r="E7" s="106">
        <v>10</v>
      </c>
      <c r="F7" s="106">
        <v>30</v>
      </c>
      <c r="G7" s="12">
        <v>30</v>
      </c>
      <c r="H7" s="11">
        <v>0</v>
      </c>
      <c r="I7" s="12">
        <v>30</v>
      </c>
      <c r="J7" s="191">
        <v>65</v>
      </c>
      <c r="K7" s="352">
        <f t="shared" si="2"/>
        <v>1950</v>
      </c>
      <c r="L7" s="12">
        <v>10</v>
      </c>
      <c r="M7" s="11"/>
      <c r="N7" s="12">
        <v>10</v>
      </c>
      <c r="O7" s="11"/>
      <c r="P7" s="12">
        <v>10</v>
      </c>
      <c r="Q7" s="11"/>
      <c r="R7" s="12">
        <v>0</v>
      </c>
      <c r="S7" s="11"/>
      <c r="T7" s="12"/>
      <c r="U7" s="113"/>
      <c r="V7" s="114">
        <f t="shared" si="0"/>
        <v>13.333333333333334</v>
      </c>
      <c r="W7" s="193">
        <f t="shared" si="1"/>
        <v>30</v>
      </c>
    </row>
    <row r="8" spans="1:23" ht="21">
      <c r="A8" s="11">
        <v>5</v>
      </c>
      <c r="B8" s="10" t="s">
        <v>844</v>
      </c>
      <c r="C8" s="8" t="s">
        <v>616</v>
      </c>
      <c r="D8" s="106">
        <v>90</v>
      </c>
      <c r="E8" s="106">
        <v>0</v>
      </c>
      <c r="F8" s="106">
        <v>90</v>
      </c>
      <c r="G8" s="12">
        <v>0</v>
      </c>
      <c r="H8" s="11">
        <v>0</v>
      </c>
      <c r="I8" s="12">
        <v>0</v>
      </c>
      <c r="J8" s="191">
        <v>120</v>
      </c>
      <c r="K8" s="352">
        <f t="shared" si="2"/>
        <v>0</v>
      </c>
      <c r="L8" s="12">
        <v>0</v>
      </c>
      <c r="M8" s="11"/>
      <c r="N8" s="12">
        <v>0</v>
      </c>
      <c r="O8" s="11"/>
      <c r="P8" s="12">
        <v>0</v>
      </c>
      <c r="Q8" s="11"/>
      <c r="R8" s="12">
        <v>0</v>
      </c>
      <c r="S8" s="11"/>
      <c r="T8" s="12"/>
      <c r="U8" s="113"/>
      <c r="V8" s="114">
        <f t="shared" si="0"/>
        <v>60</v>
      </c>
      <c r="W8" s="193">
        <f t="shared" si="1"/>
        <v>0</v>
      </c>
    </row>
    <row r="9" spans="1:23" ht="21">
      <c r="A9" s="11">
        <v>6</v>
      </c>
      <c r="B9" s="10" t="s">
        <v>845</v>
      </c>
      <c r="C9" s="8" t="s">
        <v>678</v>
      </c>
      <c r="D9" s="106">
        <v>0</v>
      </c>
      <c r="E9" s="106">
        <v>120</v>
      </c>
      <c r="F9" s="106">
        <v>120</v>
      </c>
      <c r="G9" s="12">
        <v>100</v>
      </c>
      <c r="H9" s="11">
        <v>0</v>
      </c>
      <c r="I9" s="12">
        <v>100</v>
      </c>
      <c r="J9" s="191">
        <v>620</v>
      </c>
      <c r="K9" s="352">
        <f t="shared" si="2"/>
        <v>62000</v>
      </c>
      <c r="L9" s="12">
        <v>50</v>
      </c>
      <c r="M9" s="11"/>
      <c r="N9" s="12">
        <v>50</v>
      </c>
      <c r="O9" s="11"/>
      <c r="P9" s="12">
        <v>0</v>
      </c>
      <c r="Q9" s="11"/>
      <c r="R9" s="12">
        <v>0</v>
      </c>
      <c r="S9" s="11"/>
      <c r="T9" s="117"/>
      <c r="U9" s="113"/>
      <c r="V9" s="114">
        <f t="shared" si="0"/>
        <v>80</v>
      </c>
      <c r="W9" s="193">
        <f t="shared" si="1"/>
        <v>100</v>
      </c>
    </row>
    <row r="10" spans="1:23" ht="21">
      <c r="A10" s="11">
        <v>7</v>
      </c>
      <c r="B10" s="10" t="s">
        <v>846</v>
      </c>
      <c r="C10" s="8" t="s">
        <v>565</v>
      </c>
      <c r="D10" s="106">
        <v>7</v>
      </c>
      <c r="E10" s="106">
        <v>9</v>
      </c>
      <c r="F10" s="106">
        <v>3</v>
      </c>
      <c r="G10" s="12">
        <v>3</v>
      </c>
      <c r="H10" s="11">
        <v>0</v>
      </c>
      <c r="I10" s="12">
        <v>3</v>
      </c>
      <c r="J10" s="191">
        <v>380</v>
      </c>
      <c r="K10" s="352">
        <f t="shared" si="2"/>
        <v>1140</v>
      </c>
      <c r="L10" s="12">
        <v>3</v>
      </c>
      <c r="M10" s="11"/>
      <c r="N10" s="12">
        <v>0</v>
      </c>
      <c r="O10" s="11"/>
      <c r="P10" s="12">
        <v>0</v>
      </c>
      <c r="Q10" s="11"/>
      <c r="R10" s="12">
        <v>0</v>
      </c>
      <c r="S10" s="11"/>
      <c r="T10" s="12"/>
      <c r="U10" s="113"/>
      <c r="V10" s="114">
        <f t="shared" si="0"/>
        <v>6.333333333333333</v>
      </c>
      <c r="W10" s="193">
        <f t="shared" si="1"/>
        <v>3</v>
      </c>
    </row>
    <row r="11" spans="1:23" ht="21">
      <c r="A11" s="11">
        <v>8</v>
      </c>
      <c r="B11" s="10" t="s">
        <v>847</v>
      </c>
      <c r="C11" s="8" t="s">
        <v>565</v>
      </c>
      <c r="D11" s="106">
        <v>5</v>
      </c>
      <c r="E11" s="106">
        <v>6</v>
      </c>
      <c r="F11" s="106">
        <v>5</v>
      </c>
      <c r="G11" s="12">
        <v>1</v>
      </c>
      <c r="H11" s="11">
        <v>0</v>
      </c>
      <c r="I11" s="12">
        <v>1</v>
      </c>
      <c r="J11" s="191">
        <v>550</v>
      </c>
      <c r="K11" s="352">
        <f t="shared" si="2"/>
        <v>550</v>
      </c>
      <c r="L11" s="12">
        <v>0</v>
      </c>
      <c r="M11" s="11"/>
      <c r="N11" s="12">
        <v>1</v>
      </c>
      <c r="O11" s="11"/>
      <c r="P11" s="12">
        <v>0</v>
      </c>
      <c r="Q11" s="11"/>
      <c r="R11" s="12">
        <v>0</v>
      </c>
      <c r="S11" s="11"/>
      <c r="T11" s="12"/>
      <c r="U11" s="113"/>
      <c r="V11" s="114">
        <f t="shared" si="0"/>
        <v>5.333333333333333</v>
      </c>
      <c r="W11" s="193">
        <f t="shared" si="1"/>
        <v>1</v>
      </c>
    </row>
    <row r="12" spans="1:23" ht="21">
      <c r="A12" s="11">
        <v>9</v>
      </c>
      <c r="B12" s="10" t="s">
        <v>848</v>
      </c>
      <c r="C12" s="8" t="s">
        <v>565</v>
      </c>
      <c r="D12" s="106">
        <v>6</v>
      </c>
      <c r="E12" s="106">
        <v>7</v>
      </c>
      <c r="F12" s="106">
        <v>5</v>
      </c>
      <c r="G12" s="12">
        <v>0</v>
      </c>
      <c r="H12" s="11">
        <v>0</v>
      </c>
      <c r="I12" s="12">
        <v>0</v>
      </c>
      <c r="J12" s="191">
        <v>380</v>
      </c>
      <c r="K12" s="352">
        <f t="shared" si="2"/>
        <v>0</v>
      </c>
      <c r="L12" s="12">
        <v>0</v>
      </c>
      <c r="M12" s="11"/>
      <c r="N12" s="12">
        <v>0</v>
      </c>
      <c r="O12" s="11"/>
      <c r="P12" s="12">
        <v>0</v>
      </c>
      <c r="Q12" s="11"/>
      <c r="R12" s="12">
        <v>0</v>
      </c>
      <c r="S12" s="11"/>
      <c r="T12" s="12"/>
      <c r="U12" s="113"/>
      <c r="V12" s="114">
        <f t="shared" si="0"/>
        <v>6</v>
      </c>
      <c r="W12" s="193">
        <f t="shared" si="1"/>
        <v>0</v>
      </c>
    </row>
    <row r="13" spans="1:23" ht="21">
      <c r="A13" s="11">
        <v>10</v>
      </c>
      <c r="B13" s="10" t="s">
        <v>849</v>
      </c>
      <c r="C13" s="8" t="s">
        <v>565</v>
      </c>
      <c r="D13" s="106">
        <v>6</v>
      </c>
      <c r="E13" s="106">
        <v>7</v>
      </c>
      <c r="F13" s="106">
        <v>5</v>
      </c>
      <c r="G13" s="12">
        <v>3</v>
      </c>
      <c r="H13" s="11">
        <v>0</v>
      </c>
      <c r="I13" s="12">
        <v>3</v>
      </c>
      <c r="J13" s="191">
        <v>380</v>
      </c>
      <c r="K13" s="352">
        <f t="shared" si="2"/>
        <v>1140</v>
      </c>
      <c r="L13" s="12">
        <v>0</v>
      </c>
      <c r="M13" s="11"/>
      <c r="N13" s="12">
        <v>1</v>
      </c>
      <c r="O13" s="11"/>
      <c r="P13" s="12">
        <v>1</v>
      </c>
      <c r="Q13" s="11"/>
      <c r="R13" s="12">
        <v>1</v>
      </c>
      <c r="S13" s="11"/>
      <c r="T13" s="12"/>
      <c r="U13" s="113"/>
      <c r="V13" s="114">
        <f t="shared" si="0"/>
        <v>6</v>
      </c>
      <c r="W13" s="193">
        <f t="shared" si="1"/>
        <v>3</v>
      </c>
    </row>
    <row r="14" spans="1:23" ht="21">
      <c r="A14" s="11">
        <v>11</v>
      </c>
      <c r="B14" s="10" t="s">
        <v>850</v>
      </c>
      <c r="C14" s="8" t="s">
        <v>565</v>
      </c>
      <c r="D14" s="106">
        <v>4</v>
      </c>
      <c r="E14" s="106">
        <v>4</v>
      </c>
      <c r="F14" s="106">
        <v>4</v>
      </c>
      <c r="G14" s="12">
        <v>0</v>
      </c>
      <c r="H14" s="11">
        <v>0</v>
      </c>
      <c r="I14" s="12">
        <v>0</v>
      </c>
      <c r="J14" s="191">
        <v>1450</v>
      </c>
      <c r="K14" s="352">
        <f t="shared" si="2"/>
        <v>0</v>
      </c>
      <c r="L14" s="12">
        <v>0</v>
      </c>
      <c r="M14" s="11"/>
      <c r="N14" s="12">
        <v>0</v>
      </c>
      <c r="O14" s="11"/>
      <c r="P14" s="12">
        <v>0</v>
      </c>
      <c r="Q14" s="11"/>
      <c r="R14" s="12">
        <v>0</v>
      </c>
      <c r="S14" s="11"/>
      <c r="T14" s="126"/>
      <c r="U14" s="113"/>
      <c r="V14" s="114">
        <f t="shared" si="0"/>
        <v>4</v>
      </c>
      <c r="W14" s="193">
        <f t="shared" si="1"/>
        <v>0</v>
      </c>
    </row>
    <row r="15" spans="1:23" ht="21">
      <c r="A15" s="11">
        <v>12</v>
      </c>
      <c r="B15" s="10" t="s">
        <v>851</v>
      </c>
      <c r="C15" s="8" t="s">
        <v>565</v>
      </c>
      <c r="D15" s="106">
        <v>3</v>
      </c>
      <c r="E15" s="106">
        <v>6</v>
      </c>
      <c r="F15" s="106">
        <v>3</v>
      </c>
      <c r="G15" s="12">
        <v>1</v>
      </c>
      <c r="H15" s="11">
        <v>0</v>
      </c>
      <c r="I15" s="12">
        <v>1</v>
      </c>
      <c r="J15" s="191">
        <v>800</v>
      </c>
      <c r="K15" s="352">
        <f t="shared" si="2"/>
        <v>800</v>
      </c>
      <c r="L15" s="12">
        <v>1</v>
      </c>
      <c r="M15" s="11"/>
      <c r="N15" s="12">
        <v>0</v>
      </c>
      <c r="O15" s="11"/>
      <c r="P15" s="12">
        <v>0</v>
      </c>
      <c r="Q15" s="11"/>
      <c r="R15" s="12">
        <v>0</v>
      </c>
      <c r="S15" s="11"/>
      <c r="T15" s="126"/>
      <c r="U15" s="113"/>
      <c r="V15" s="114">
        <f t="shared" si="0"/>
        <v>4</v>
      </c>
      <c r="W15" s="193">
        <f t="shared" si="1"/>
        <v>1</v>
      </c>
    </row>
    <row r="16" spans="1:23" ht="21">
      <c r="A16" s="11">
        <v>13</v>
      </c>
      <c r="B16" s="10" t="s">
        <v>852</v>
      </c>
      <c r="C16" s="8" t="s">
        <v>565</v>
      </c>
      <c r="D16" s="106">
        <v>2</v>
      </c>
      <c r="E16" s="106">
        <v>3</v>
      </c>
      <c r="F16" s="106">
        <v>3</v>
      </c>
      <c r="G16" s="12">
        <v>0</v>
      </c>
      <c r="H16" s="11">
        <v>0</v>
      </c>
      <c r="I16" s="12">
        <v>0</v>
      </c>
      <c r="J16" s="191">
        <v>800</v>
      </c>
      <c r="K16" s="352">
        <f t="shared" si="2"/>
        <v>0</v>
      </c>
      <c r="L16" s="12">
        <v>0</v>
      </c>
      <c r="M16" s="11"/>
      <c r="N16" s="12">
        <v>0</v>
      </c>
      <c r="O16" s="11"/>
      <c r="P16" s="12">
        <v>0</v>
      </c>
      <c r="Q16" s="11"/>
      <c r="R16" s="12">
        <v>0</v>
      </c>
      <c r="S16" s="11"/>
      <c r="T16" s="126"/>
      <c r="U16" s="113"/>
      <c r="V16" s="114">
        <f t="shared" si="0"/>
        <v>2.6666666666666665</v>
      </c>
      <c r="W16" s="193">
        <f t="shared" si="1"/>
        <v>0</v>
      </c>
    </row>
    <row r="17" spans="1:23" ht="21">
      <c r="A17" s="11">
        <v>14</v>
      </c>
      <c r="B17" s="10" t="s">
        <v>853</v>
      </c>
      <c r="C17" s="8" t="s">
        <v>565</v>
      </c>
      <c r="D17" s="106">
        <v>1</v>
      </c>
      <c r="E17" s="106">
        <v>2</v>
      </c>
      <c r="F17" s="106">
        <v>2</v>
      </c>
      <c r="G17" s="12">
        <v>0</v>
      </c>
      <c r="H17" s="11">
        <v>0</v>
      </c>
      <c r="I17" s="12">
        <v>0</v>
      </c>
      <c r="J17" s="191">
        <v>800</v>
      </c>
      <c r="K17" s="352">
        <f t="shared" si="2"/>
        <v>0</v>
      </c>
      <c r="L17" s="12">
        <v>0</v>
      </c>
      <c r="M17" s="11"/>
      <c r="N17" s="12">
        <v>0</v>
      </c>
      <c r="O17" s="11"/>
      <c r="P17" s="12">
        <v>0</v>
      </c>
      <c r="Q17" s="11"/>
      <c r="R17" s="12">
        <v>0</v>
      </c>
      <c r="S17" s="11"/>
      <c r="T17" s="126"/>
      <c r="U17" s="113"/>
      <c r="V17" s="114">
        <f>(SUM(D17,E17,F17))/3</f>
        <v>1.6666666666666667</v>
      </c>
      <c r="W17" s="193">
        <f>G17-H17</f>
        <v>0</v>
      </c>
    </row>
    <row r="18" spans="1:23" ht="21">
      <c r="A18" s="11">
        <v>15</v>
      </c>
      <c r="B18" s="10" t="s">
        <v>854</v>
      </c>
      <c r="C18" s="8" t="s">
        <v>678</v>
      </c>
      <c r="D18" s="106">
        <v>0</v>
      </c>
      <c r="E18" s="106">
        <v>0</v>
      </c>
      <c r="F18" s="106">
        <v>0</v>
      </c>
      <c r="G18" s="12">
        <v>5</v>
      </c>
      <c r="H18" s="11">
        <v>0</v>
      </c>
      <c r="I18" s="12">
        <v>5</v>
      </c>
      <c r="J18" s="191">
        <v>150</v>
      </c>
      <c r="K18" s="352">
        <f t="shared" si="2"/>
        <v>750</v>
      </c>
      <c r="L18" s="12">
        <v>3</v>
      </c>
      <c r="M18" s="11"/>
      <c r="N18" s="12">
        <v>1</v>
      </c>
      <c r="O18" s="11"/>
      <c r="P18" s="12">
        <v>1</v>
      </c>
      <c r="Q18" s="11"/>
      <c r="R18" s="12">
        <v>0</v>
      </c>
      <c r="S18" s="11"/>
      <c r="T18" s="126"/>
      <c r="U18" s="113"/>
      <c r="V18" s="114">
        <f t="shared" si="0"/>
        <v>0</v>
      </c>
      <c r="W18" s="193">
        <f t="shared" si="1"/>
        <v>5</v>
      </c>
    </row>
    <row r="19" spans="1:23" ht="21">
      <c r="A19" s="11">
        <v>16</v>
      </c>
      <c r="B19" s="10" t="s">
        <v>855</v>
      </c>
      <c r="C19" s="8" t="s">
        <v>678</v>
      </c>
      <c r="D19" s="106">
        <v>0</v>
      </c>
      <c r="E19" s="106">
        <v>0</v>
      </c>
      <c r="F19" s="106">
        <v>0</v>
      </c>
      <c r="G19" s="12">
        <v>3</v>
      </c>
      <c r="H19" s="11">
        <v>0</v>
      </c>
      <c r="I19" s="12">
        <v>3</v>
      </c>
      <c r="J19" s="191">
        <v>150</v>
      </c>
      <c r="K19" s="352">
        <f t="shared" si="2"/>
        <v>450</v>
      </c>
      <c r="L19" s="12">
        <v>1</v>
      </c>
      <c r="M19" s="11"/>
      <c r="N19" s="12">
        <v>1</v>
      </c>
      <c r="O19" s="11"/>
      <c r="P19" s="12">
        <v>1</v>
      </c>
      <c r="Q19" s="11"/>
      <c r="R19" s="12">
        <v>0</v>
      </c>
      <c r="S19" s="11"/>
      <c r="T19" s="12"/>
      <c r="U19" s="113"/>
      <c r="V19" s="114">
        <f t="shared" si="0"/>
        <v>0</v>
      </c>
      <c r="W19" s="193">
        <f t="shared" si="1"/>
        <v>3</v>
      </c>
    </row>
    <row r="20" spans="1:23" ht="21">
      <c r="A20" s="11">
        <v>17</v>
      </c>
      <c r="B20" s="10" t="s">
        <v>856</v>
      </c>
      <c r="C20" s="8" t="s">
        <v>616</v>
      </c>
      <c r="D20" s="106">
        <v>20</v>
      </c>
      <c r="E20" s="106">
        <v>31</v>
      </c>
      <c r="F20" s="106">
        <v>25</v>
      </c>
      <c r="G20" s="12">
        <v>25</v>
      </c>
      <c r="H20" s="11">
        <v>0</v>
      </c>
      <c r="I20" s="12">
        <v>25</v>
      </c>
      <c r="J20" s="191">
        <v>100</v>
      </c>
      <c r="K20" s="352">
        <f t="shared" si="2"/>
        <v>2500</v>
      </c>
      <c r="L20" s="12">
        <v>10</v>
      </c>
      <c r="M20" s="11"/>
      <c r="N20" s="12">
        <v>10</v>
      </c>
      <c r="O20" s="11"/>
      <c r="P20" s="12">
        <v>5</v>
      </c>
      <c r="Q20" s="11"/>
      <c r="R20" s="12">
        <v>0</v>
      </c>
      <c r="S20" s="11"/>
      <c r="T20" s="12"/>
      <c r="U20" s="113"/>
      <c r="V20" s="114">
        <f t="shared" si="0"/>
        <v>25.333333333333332</v>
      </c>
      <c r="W20" s="193">
        <f t="shared" si="1"/>
        <v>25</v>
      </c>
    </row>
    <row r="21" spans="1:23" ht="21">
      <c r="A21" s="11">
        <v>18</v>
      </c>
      <c r="B21" s="10" t="s">
        <v>857</v>
      </c>
      <c r="C21" s="8" t="s">
        <v>678</v>
      </c>
      <c r="D21" s="106">
        <v>5</v>
      </c>
      <c r="E21" s="106">
        <v>13</v>
      </c>
      <c r="F21" s="106">
        <v>10</v>
      </c>
      <c r="G21" s="12">
        <v>10</v>
      </c>
      <c r="H21" s="11">
        <v>0</v>
      </c>
      <c r="I21" s="12">
        <v>10</v>
      </c>
      <c r="J21" s="191">
        <v>220</v>
      </c>
      <c r="K21" s="352">
        <f t="shared" si="2"/>
        <v>2200</v>
      </c>
      <c r="L21" s="12">
        <v>4</v>
      </c>
      <c r="M21" s="11"/>
      <c r="N21" s="12">
        <v>4</v>
      </c>
      <c r="O21" s="11"/>
      <c r="P21" s="12">
        <v>0</v>
      </c>
      <c r="Q21" s="11"/>
      <c r="R21" s="12">
        <v>2</v>
      </c>
      <c r="S21" s="11"/>
      <c r="T21" s="12"/>
      <c r="U21" s="113"/>
      <c r="V21" s="114">
        <f>(SUM(D21,E21,F21))/3</f>
        <v>9.333333333333334</v>
      </c>
      <c r="W21" s="193">
        <f>G21-H21</f>
        <v>10</v>
      </c>
    </row>
    <row r="22" spans="1:23" s="116" customFormat="1" ht="21">
      <c r="A22" s="11">
        <v>19</v>
      </c>
      <c r="B22" s="10" t="s">
        <v>858</v>
      </c>
      <c r="C22" s="8" t="s">
        <v>625</v>
      </c>
      <c r="D22" s="106">
        <v>5</v>
      </c>
      <c r="E22" s="106">
        <v>5</v>
      </c>
      <c r="F22" s="106">
        <v>5</v>
      </c>
      <c r="G22" s="12">
        <v>4</v>
      </c>
      <c r="H22" s="11">
        <v>0</v>
      </c>
      <c r="I22" s="12">
        <v>4</v>
      </c>
      <c r="J22" s="191">
        <v>300</v>
      </c>
      <c r="K22" s="352">
        <f t="shared" si="2"/>
        <v>1200</v>
      </c>
      <c r="L22" s="12">
        <v>2</v>
      </c>
      <c r="M22" s="11"/>
      <c r="N22" s="12">
        <v>0</v>
      </c>
      <c r="O22" s="11"/>
      <c r="P22" s="12">
        <v>2</v>
      </c>
      <c r="Q22" s="11"/>
      <c r="R22" s="12">
        <v>0</v>
      </c>
      <c r="S22" s="11"/>
      <c r="T22" s="12"/>
      <c r="U22" s="113"/>
      <c r="V22" s="114">
        <f>(SUM(D22,E22,F22))/3</f>
        <v>5</v>
      </c>
      <c r="W22" s="193">
        <f t="shared" si="1"/>
        <v>4</v>
      </c>
    </row>
    <row r="23" spans="1:23" ht="21">
      <c r="A23" s="11">
        <v>20</v>
      </c>
      <c r="B23" s="10" t="s">
        <v>859</v>
      </c>
      <c r="C23" s="8" t="s">
        <v>625</v>
      </c>
      <c r="D23" s="106">
        <v>5</v>
      </c>
      <c r="E23" s="106">
        <v>5</v>
      </c>
      <c r="F23" s="106">
        <v>7</v>
      </c>
      <c r="G23" s="12">
        <v>6</v>
      </c>
      <c r="H23" s="11">
        <v>0</v>
      </c>
      <c r="I23" s="12">
        <v>6</v>
      </c>
      <c r="J23" s="191">
        <v>300</v>
      </c>
      <c r="K23" s="352">
        <f t="shared" si="2"/>
        <v>1800</v>
      </c>
      <c r="L23" s="12">
        <v>3</v>
      </c>
      <c r="M23" s="11"/>
      <c r="N23" s="12">
        <v>0</v>
      </c>
      <c r="O23" s="11"/>
      <c r="P23" s="12">
        <v>3</v>
      </c>
      <c r="Q23" s="11"/>
      <c r="R23" s="12">
        <v>0</v>
      </c>
      <c r="S23" s="11"/>
      <c r="T23" s="12"/>
      <c r="U23" s="113"/>
      <c r="V23" s="114">
        <f t="shared" si="0"/>
        <v>5.666666666666667</v>
      </c>
      <c r="W23" s="193">
        <f t="shared" si="1"/>
        <v>6</v>
      </c>
    </row>
    <row r="24" spans="1:23" ht="21">
      <c r="A24" s="11">
        <v>21</v>
      </c>
      <c r="B24" s="10" t="s">
        <v>860</v>
      </c>
      <c r="C24" s="8" t="s">
        <v>625</v>
      </c>
      <c r="D24" s="106">
        <v>5</v>
      </c>
      <c r="E24" s="106">
        <v>5</v>
      </c>
      <c r="F24" s="106">
        <v>7</v>
      </c>
      <c r="G24" s="12">
        <v>4</v>
      </c>
      <c r="H24" s="11">
        <v>0</v>
      </c>
      <c r="I24" s="12">
        <v>4</v>
      </c>
      <c r="J24" s="191">
        <v>300</v>
      </c>
      <c r="K24" s="352">
        <f t="shared" si="2"/>
        <v>1200</v>
      </c>
      <c r="L24" s="12">
        <v>2</v>
      </c>
      <c r="M24" s="11"/>
      <c r="N24" s="12">
        <v>0</v>
      </c>
      <c r="O24" s="11"/>
      <c r="P24" s="12">
        <v>2</v>
      </c>
      <c r="Q24" s="11"/>
      <c r="R24" s="12">
        <v>0</v>
      </c>
      <c r="S24" s="11"/>
      <c r="T24" s="12"/>
      <c r="U24" s="113"/>
      <c r="V24" s="114">
        <f t="shared" si="0"/>
        <v>5.666666666666667</v>
      </c>
      <c r="W24" s="193">
        <f t="shared" si="1"/>
        <v>4</v>
      </c>
    </row>
    <row r="25" spans="1:23" ht="21">
      <c r="A25" s="11">
        <v>22</v>
      </c>
      <c r="B25" s="10" t="s">
        <v>861</v>
      </c>
      <c r="C25" s="8" t="s">
        <v>625</v>
      </c>
      <c r="D25" s="106">
        <v>15</v>
      </c>
      <c r="E25" s="106">
        <v>0</v>
      </c>
      <c r="F25" s="106">
        <v>15</v>
      </c>
      <c r="G25" s="12">
        <v>10</v>
      </c>
      <c r="H25" s="11">
        <v>0</v>
      </c>
      <c r="I25" s="12">
        <v>10</v>
      </c>
      <c r="J25" s="191">
        <v>300</v>
      </c>
      <c r="K25" s="352">
        <f t="shared" si="2"/>
        <v>3000</v>
      </c>
      <c r="L25" s="12">
        <v>4</v>
      </c>
      <c r="M25" s="11"/>
      <c r="N25" s="12">
        <v>4</v>
      </c>
      <c r="O25" s="11"/>
      <c r="P25" s="12">
        <v>2</v>
      </c>
      <c r="Q25" s="11"/>
      <c r="R25" s="12">
        <v>0</v>
      </c>
      <c r="S25" s="11"/>
      <c r="T25" s="12"/>
      <c r="U25" s="113"/>
      <c r="V25" s="114">
        <f t="shared" si="0"/>
        <v>10</v>
      </c>
      <c r="W25" s="193">
        <f t="shared" si="1"/>
        <v>10</v>
      </c>
    </row>
    <row r="26" spans="1:23" ht="21">
      <c r="A26" s="11">
        <v>23</v>
      </c>
      <c r="B26" s="10" t="s">
        <v>862</v>
      </c>
      <c r="C26" s="8" t="s">
        <v>625</v>
      </c>
      <c r="D26" s="106">
        <v>4</v>
      </c>
      <c r="E26" s="106">
        <v>4</v>
      </c>
      <c r="F26" s="106">
        <v>8</v>
      </c>
      <c r="G26" s="12">
        <v>8</v>
      </c>
      <c r="H26" s="11">
        <v>0</v>
      </c>
      <c r="I26" s="12">
        <v>8</v>
      </c>
      <c r="J26" s="191">
        <v>300</v>
      </c>
      <c r="K26" s="352">
        <f t="shared" si="2"/>
        <v>2400</v>
      </c>
      <c r="L26" s="12">
        <v>2</v>
      </c>
      <c r="M26" s="11"/>
      <c r="N26" s="12">
        <v>2</v>
      </c>
      <c r="O26" s="11"/>
      <c r="P26" s="12">
        <v>2</v>
      </c>
      <c r="Q26" s="11"/>
      <c r="R26" s="12">
        <v>2</v>
      </c>
      <c r="S26" s="11"/>
      <c r="T26" s="12"/>
      <c r="U26" s="113"/>
      <c r="V26" s="114">
        <f t="shared" si="0"/>
        <v>5.333333333333333</v>
      </c>
      <c r="W26" s="193">
        <f t="shared" si="1"/>
        <v>8</v>
      </c>
    </row>
    <row r="27" spans="1:23" ht="21">
      <c r="A27" s="11">
        <v>24</v>
      </c>
      <c r="B27" s="10" t="s">
        <v>863</v>
      </c>
      <c r="C27" s="8" t="s">
        <v>625</v>
      </c>
      <c r="D27" s="106">
        <v>4</v>
      </c>
      <c r="E27" s="106">
        <v>4</v>
      </c>
      <c r="F27" s="106">
        <v>8</v>
      </c>
      <c r="G27" s="12">
        <v>8</v>
      </c>
      <c r="H27" s="11">
        <v>0</v>
      </c>
      <c r="I27" s="12">
        <v>8</v>
      </c>
      <c r="J27" s="191">
        <v>300</v>
      </c>
      <c r="K27" s="352">
        <f t="shared" si="2"/>
        <v>2400</v>
      </c>
      <c r="L27" s="12">
        <v>2</v>
      </c>
      <c r="M27" s="11"/>
      <c r="N27" s="12">
        <v>2</v>
      </c>
      <c r="O27" s="11"/>
      <c r="P27" s="12">
        <v>2</v>
      </c>
      <c r="Q27" s="11"/>
      <c r="R27" s="12">
        <v>2</v>
      </c>
      <c r="S27" s="11"/>
      <c r="T27" s="12"/>
      <c r="U27" s="113"/>
      <c r="V27" s="114">
        <f t="shared" si="0"/>
        <v>5.333333333333333</v>
      </c>
      <c r="W27" s="193">
        <f t="shared" si="1"/>
        <v>8</v>
      </c>
    </row>
    <row r="28" spans="1:23" ht="21">
      <c r="A28" s="11">
        <v>25</v>
      </c>
      <c r="B28" s="10" t="s">
        <v>864</v>
      </c>
      <c r="C28" s="8" t="s">
        <v>678</v>
      </c>
      <c r="D28" s="106">
        <v>0</v>
      </c>
      <c r="E28" s="106">
        <v>9</v>
      </c>
      <c r="F28" s="106">
        <v>4</v>
      </c>
      <c r="G28" s="12">
        <v>4</v>
      </c>
      <c r="H28" s="11">
        <v>0</v>
      </c>
      <c r="I28" s="12">
        <v>4</v>
      </c>
      <c r="J28" s="191">
        <v>3500</v>
      </c>
      <c r="K28" s="352">
        <f t="shared" si="2"/>
        <v>14000</v>
      </c>
      <c r="L28" s="12">
        <v>2</v>
      </c>
      <c r="M28" s="11"/>
      <c r="N28" s="12">
        <v>0</v>
      </c>
      <c r="O28" s="11"/>
      <c r="P28" s="12">
        <v>2</v>
      </c>
      <c r="Q28" s="11"/>
      <c r="R28" s="12">
        <v>0</v>
      </c>
      <c r="S28" s="11"/>
      <c r="T28" s="12"/>
      <c r="U28" s="113"/>
      <c r="V28" s="114">
        <f t="shared" si="0"/>
        <v>4.333333333333333</v>
      </c>
      <c r="W28" s="193">
        <f t="shared" si="1"/>
        <v>4</v>
      </c>
    </row>
    <row r="29" spans="1:23" ht="21">
      <c r="A29" s="11">
        <v>26</v>
      </c>
      <c r="B29" s="10" t="s">
        <v>865</v>
      </c>
      <c r="C29" s="8" t="s">
        <v>460</v>
      </c>
      <c r="D29" s="106">
        <v>0</v>
      </c>
      <c r="E29" s="106">
        <v>0</v>
      </c>
      <c r="F29" s="106">
        <v>0</v>
      </c>
      <c r="G29" s="12">
        <v>500</v>
      </c>
      <c r="H29" s="11">
        <v>0</v>
      </c>
      <c r="I29" s="12">
        <v>500</v>
      </c>
      <c r="J29" s="191">
        <v>76</v>
      </c>
      <c r="K29" s="352">
        <f t="shared" si="2"/>
        <v>38000</v>
      </c>
      <c r="L29" s="12">
        <v>100</v>
      </c>
      <c r="M29" s="11"/>
      <c r="N29" s="12">
        <v>200</v>
      </c>
      <c r="O29" s="11"/>
      <c r="P29" s="12">
        <v>100</v>
      </c>
      <c r="Q29" s="11"/>
      <c r="R29" s="12">
        <v>100</v>
      </c>
      <c r="S29" s="11"/>
      <c r="T29" s="12"/>
      <c r="U29" s="113"/>
      <c r="V29" s="114">
        <f>(SUM(D29,E29,F29))/3</f>
        <v>0</v>
      </c>
      <c r="W29" s="193">
        <f t="shared" si="1"/>
        <v>500</v>
      </c>
    </row>
    <row r="30" spans="1:23" ht="21">
      <c r="A30" s="11">
        <v>27</v>
      </c>
      <c r="B30" s="10" t="s">
        <v>866</v>
      </c>
      <c r="C30" s="8" t="s">
        <v>565</v>
      </c>
      <c r="D30" s="106">
        <v>4</v>
      </c>
      <c r="E30" s="106">
        <v>0</v>
      </c>
      <c r="F30" s="106">
        <v>4</v>
      </c>
      <c r="G30" s="12">
        <v>0</v>
      </c>
      <c r="H30" s="11">
        <v>0</v>
      </c>
      <c r="I30" s="12">
        <v>0</v>
      </c>
      <c r="J30" s="191">
        <v>270</v>
      </c>
      <c r="K30" s="352">
        <f t="shared" si="2"/>
        <v>0</v>
      </c>
      <c r="L30" s="12">
        <v>0</v>
      </c>
      <c r="M30" s="11"/>
      <c r="N30" s="12">
        <v>0</v>
      </c>
      <c r="O30" s="11"/>
      <c r="P30" s="12">
        <v>0</v>
      </c>
      <c r="Q30" s="11"/>
      <c r="R30" s="12">
        <v>0</v>
      </c>
      <c r="S30" s="11"/>
      <c r="T30" s="12"/>
      <c r="U30" s="113"/>
      <c r="V30" s="114">
        <f>(SUM(D30,E30,F30))/3</f>
        <v>2.6666666666666665</v>
      </c>
      <c r="W30" s="193">
        <f t="shared" si="1"/>
        <v>0</v>
      </c>
    </row>
    <row r="31" spans="1:23" ht="21">
      <c r="A31" s="11">
        <v>28</v>
      </c>
      <c r="B31" s="10" t="s">
        <v>867</v>
      </c>
      <c r="C31" s="8" t="s">
        <v>678</v>
      </c>
      <c r="D31" s="106">
        <v>7</v>
      </c>
      <c r="E31" s="106">
        <v>0</v>
      </c>
      <c r="F31" s="106">
        <v>7</v>
      </c>
      <c r="G31" s="12">
        <v>0</v>
      </c>
      <c r="H31" s="11">
        <v>0</v>
      </c>
      <c r="I31" s="12">
        <v>0</v>
      </c>
      <c r="J31" s="191">
        <v>1150</v>
      </c>
      <c r="K31" s="352">
        <f t="shared" si="2"/>
        <v>0</v>
      </c>
      <c r="L31" s="12">
        <v>0</v>
      </c>
      <c r="M31" s="11"/>
      <c r="N31" s="12">
        <v>0</v>
      </c>
      <c r="O31" s="11"/>
      <c r="P31" s="12">
        <v>0</v>
      </c>
      <c r="Q31" s="11"/>
      <c r="R31" s="12">
        <v>0</v>
      </c>
      <c r="S31" s="11"/>
      <c r="T31" s="12"/>
      <c r="U31" s="113"/>
      <c r="V31" s="114">
        <f>(SUM(D31,E31,F31))/3</f>
        <v>4.666666666666667</v>
      </c>
      <c r="W31" s="193">
        <f t="shared" si="1"/>
        <v>0</v>
      </c>
    </row>
    <row r="32" spans="1:23" ht="21">
      <c r="A32" s="11">
        <v>29</v>
      </c>
      <c r="B32" s="10" t="s">
        <v>868</v>
      </c>
      <c r="C32" s="8" t="s">
        <v>625</v>
      </c>
      <c r="D32" s="106">
        <v>0</v>
      </c>
      <c r="E32" s="106">
        <v>1</v>
      </c>
      <c r="F32" s="106">
        <v>0</v>
      </c>
      <c r="G32" s="12">
        <v>0</v>
      </c>
      <c r="H32" s="11">
        <v>0</v>
      </c>
      <c r="I32" s="12">
        <v>0</v>
      </c>
      <c r="J32" s="191">
        <v>2000</v>
      </c>
      <c r="K32" s="352">
        <f t="shared" si="2"/>
        <v>0</v>
      </c>
      <c r="L32" s="12">
        <v>0</v>
      </c>
      <c r="M32" s="11"/>
      <c r="N32" s="12">
        <v>0</v>
      </c>
      <c r="O32" s="11"/>
      <c r="P32" s="12">
        <v>0</v>
      </c>
      <c r="Q32" s="11"/>
      <c r="R32" s="12">
        <v>0</v>
      </c>
      <c r="S32" s="11"/>
      <c r="T32" s="12"/>
      <c r="U32" s="113"/>
      <c r="V32" s="114">
        <f>(SUM(D32,E32,F32))/3</f>
        <v>0.3333333333333333</v>
      </c>
      <c r="W32" s="193">
        <f t="shared" si="1"/>
        <v>0</v>
      </c>
    </row>
    <row r="33" spans="1:23" ht="21">
      <c r="A33" s="11">
        <v>30</v>
      </c>
      <c r="B33" s="10" t="s">
        <v>869</v>
      </c>
      <c r="C33" s="8" t="s">
        <v>792</v>
      </c>
      <c r="D33" s="106">
        <v>0</v>
      </c>
      <c r="E33" s="106">
        <v>0</v>
      </c>
      <c r="F33" s="106">
        <v>0</v>
      </c>
      <c r="G33" s="12">
        <v>0</v>
      </c>
      <c r="H33" s="11">
        <v>0</v>
      </c>
      <c r="I33" s="12">
        <v>0</v>
      </c>
      <c r="J33" s="191">
        <v>35</v>
      </c>
      <c r="K33" s="352">
        <f t="shared" si="2"/>
        <v>0</v>
      </c>
      <c r="L33" s="12">
        <v>0</v>
      </c>
      <c r="M33" s="11"/>
      <c r="N33" s="12">
        <v>0</v>
      </c>
      <c r="O33" s="11"/>
      <c r="P33" s="12">
        <v>0</v>
      </c>
      <c r="Q33" s="11"/>
      <c r="R33" s="12">
        <v>0</v>
      </c>
      <c r="S33" s="11"/>
      <c r="T33" s="12"/>
      <c r="U33" s="113"/>
      <c r="V33" s="114">
        <f>(SUM(D33,E33,F33))/3</f>
        <v>0</v>
      </c>
      <c r="W33" s="193">
        <f t="shared" si="1"/>
        <v>0</v>
      </c>
    </row>
    <row r="34" spans="1:23" ht="21">
      <c r="A34" s="11">
        <v>31</v>
      </c>
      <c r="B34" s="10" t="s">
        <v>870</v>
      </c>
      <c r="C34" s="8" t="s">
        <v>792</v>
      </c>
      <c r="D34" s="106">
        <v>20</v>
      </c>
      <c r="E34" s="106">
        <v>0</v>
      </c>
      <c r="F34" s="106">
        <v>0</v>
      </c>
      <c r="G34" s="12">
        <v>50</v>
      </c>
      <c r="H34" s="11">
        <v>0</v>
      </c>
      <c r="I34" s="12">
        <v>50</v>
      </c>
      <c r="J34" s="191">
        <v>35</v>
      </c>
      <c r="K34" s="352">
        <f t="shared" si="2"/>
        <v>1750</v>
      </c>
      <c r="L34" s="12">
        <v>15</v>
      </c>
      <c r="M34" s="11"/>
      <c r="N34" s="12">
        <v>15</v>
      </c>
      <c r="O34" s="11"/>
      <c r="P34" s="12">
        <v>10</v>
      </c>
      <c r="Q34" s="11"/>
      <c r="R34" s="12">
        <v>10</v>
      </c>
      <c r="S34" s="11"/>
      <c r="T34" s="12"/>
      <c r="U34" s="113"/>
      <c r="V34" s="114">
        <f t="shared" si="0"/>
        <v>6.666666666666667</v>
      </c>
      <c r="W34" s="193">
        <f t="shared" si="1"/>
        <v>50</v>
      </c>
    </row>
    <row r="35" spans="1:23" ht="21">
      <c r="A35" s="11">
        <v>32</v>
      </c>
      <c r="B35" s="10" t="s">
        <v>871</v>
      </c>
      <c r="C35" s="8" t="s">
        <v>565</v>
      </c>
      <c r="D35" s="106">
        <v>0</v>
      </c>
      <c r="E35" s="106">
        <v>7</v>
      </c>
      <c r="F35" s="106">
        <v>0</v>
      </c>
      <c r="G35" s="12">
        <v>12</v>
      </c>
      <c r="H35" s="11">
        <v>0</v>
      </c>
      <c r="I35" s="12">
        <v>12</v>
      </c>
      <c r="J35" s="191">
        <v>100</v>
      </c>
      <c r="K35" s="352">
        <f t="shared" si="2"/>
        <v>1200</v>
      </c>
      <c r="L35" s="12">
        <v>4</v>
      </c>
      <c r="M35" s="11"/>
      <c r="N35" s="12">
        <v>4</v>
      </c>
      <c r="O35" s="11"/>
      <c r="P35" s="12">
        <v>4</v>
      </c>
      <c r="Q35" s="11"/>
      <c r="R35" s="12">
        <v>0</v>
      </c>
      <c r="S35" s="11"/>
      <c r="T35" s="12"/>
      <c r="U35" s="113"/>
      <c r="V35" s="114">
        <f t="shared" si="0"/>
        <v>2.3333333333333335</v>
      </c>
      <c r="W35" s="193">
        <f t="shared" si="1"/>
        <v>12</v>
      </c>
    </row>
    <row r="36" spans="1:23" s="116" customFormat="1" ht="21">
      <c r="A36" s="11">
        <v>33</v>
      </c>
      <c r="B36" s="10" t="s">
        <v>872</v>
      </c>
      <c r="C36" s="8" t="s">
        <v>421</v>
      </c>
      <c r="D36" s="106">
        <v>0</v>
      </c>
      <c r="E36" s="106">
        <v>14</v>
      </c>
      <c r="F36" s="106">
        <v>0</v>
      </c>
      <c r="G36" s="12">
        <v>16</v>
      </c>
      <c r="H36" s="11">
        <v>0</v>
      </c>
      <c r="I36" s="12">
        <v>16</v>
      </c>
      <c r="J36" s="191">
        <v>360</v>
      </c>
      <c r="K36" s="352">
        <f t="shared" si="2"/>
        <v>5760</v>
      </c>
      <c r="L36" s="12">
        <v>4</v>
      </c>
      <c r="M36" s="11"/>
      <c r="N36" s="12">
        <v>4</v>
      </c>
      <c r="O36" s="11"/>
      <c r="P36" s="12">
        <v>4</v>
      </c>
      <c r="Q36" s="11"/>
      <c r="R36" s="12">
        <v>4</v>
      </c>
      <c r="S36" s="11"/>
      <c r="T36" s="12"/>
      <c r="U36" s="113"/>
      <c r="V36" s="114">
        <f t="shared" si="0"/>
        <v>4.666666666666667</v>
      </c>
      <c r="W36" s="193">
        <f t="shared" si="1"/>
        <v>16</v>
      </c>
    </row>
    <row r="37" spans="1:23" s="116" customFormat="1" ht="21">
      <c r="A37" s="195"/>
      <c r="B37" s="353"/>
      <c r="C37" s="353"/>
      <c r="D37" s="197"/>
      <c r="E37" s="197"/>
      <c r="F37" s="197"/>
      <c r="G37" s="177"/>
      <c r="H37" s="196"/>
      <c r="I37" s="177"/>
      <c r="J37" s="198"/>
      <c r="K37" s="354">
        <f>SUM(K4:K36)</f>
        <v>192090</v>
      </c>
      <c r="L37" s="177"/>
      <c r="M37" s="196"/>
      <c r="N37" s="177"/>
      <c r="O37" s="196"/>
      <c r="P37" s="177"/>
      <c r="Q37" s="196"/>
      <c r="R37" s="177"/>
      <c r="S37" s="196"/>
      <c r="T37" s="177"/>
      <c r="U37" s="199"/>
      <c r="V37" s="114"/>
      <c r="W37" s="200"/>
    </row>
    <row r="38" spans="1:20" s="60" customFormat="1" ht="21">
      <c r="A38" s="57"/>
      <c r="B38" s="57" t="s">
        <v>500</v>
      </c>
      <c r="C38" s="58"/>
      <c r="D38" s="58"/>
      <c r="F38" s="57"/>
      <c r="G38" s="57"/>
      <c r="H38" s="57" t="s">
        <v>501</v>
      </c>
      <c r="I38" s="57"/>
      <c r="J38" s="57"/>
      <c r="K38" s="57"/>
      <c r="L38" s="57"/>
      <c r="M38" s="61"/>
      <c r="N38" s="57"/>
      <c r="O38" s="57"/>
      <c r="P38" s="57" t="s">
        <v>502</v>
      </c>
      <c r="Q38" s="57"/>
      <c r="R38" s="57"/>
      <c r="S38" s="57"/>
      <c r="T38" s="57"/>
    </row>
    <row r="39" spans="1:21" s="60" customFormat="1" ht="21">
      <c r="A39" s="57"/>
      <c r="B39" s="57" t="s">
        <v>648</v>
      </c>
      <c r="C39" s="58"/>
      <c r="D39" s="58"/>
      <c r="F39" s="57"/>
      <c r="G39" s="57"/>
      <c r="H39" s="57" t="s">
        <v>649</v>
      </c>
      <c r="I39" s="57"/>
      <c r="J39" s="58"/>
      <c r="K39" s="58"/>
      <c r="L39" s="57"/>
      <c r="M39" s="61"/>
      <c r="N39" s="62"/>
      <c r="O39" s="62"/>
      <c r="P39" s="285" t="s">
        <v>650</v>
      </c>
      <c r="Q39" s="285"/>
      <c r="R39" s="285"/>
      <c r="S39" s="285"/>
      <c r="T39" s="285"/>
      <c r="U39" s="285"/>
    </row>
    <row r="40" spans="1:20" s="60" customFormat="1" ht="21">
      <c r="A40" s="57"/>
      <c r="B40" s="57" t="s">
        <v>651</v>
      </c>
      <c r="C40" s="58"/>
      <c r="D40" s="58"/>
      <c r="F40" s="57"/>
      <c r="G40" s="57"/>
      <c r="H40" s="57" t="s">
        <v>507</v>
      </c>
      <c r="I40" s="57"/>
      <c r="J40" s="58"/>
      <c r="K40" s="58"/>
      <c r="L40" s="57"/>
      <c r="M40" s="61"/>
      <c r="N40" s="57"/>
      <c r="O40" s="58"/>
      <c r="P40" s="57" t="s">
        <v>652</v>
      </c>
      <c r="Q40" s="58"/>
      <c r="R40" s="58"/>
      <c r="S40" s="57"/>
      <c r="T40" s="57"/>
    </row>
    <row r="41" spans="1:20" s="60" customFormat="1" ht="21">
      <c r="A41" s="57"/>
      <c r="B41" s="57" t="s">
        <v>509</v>
      </c>
      <c r="C41" s="58"/>
      <c r="D41" s="58"/>
      <c r="F41" s="57"/>
      <c r="G41" s="57"/>
      <c r="H41" s="57" t="s">
        <v>509</v>
      </c>
      <c r="I41" s="57"/>
      <c r="J41" s="58"/>
      <c r="K41" s="58"/>
      <c r="L41" s="57"/>
      <c r="M41" s="61"/>
      <c r="N41" s="57"/>
      <c r="O41" s="58"/>
      <c r="P41" s="57" t="s">
        <v>510</v>
      </c>
      <c r="Q41" s="58"/>
      <c r="R41" s="58"/>
      <c r="S41" s="57"/>
      <c r="T41" s="57"/>
    </row>
    <row r="42" spans="1:23" ht="21">
      <c r="A42" s="350" t="s">
        <v>191</v>
      </c>
      <c r="B42" s="291" t="s">
        <v>516</v>
      </c>
      <c r="C42" s="349" t="s">
        <v>1</v>
      </c>
      <c r="D42" s="284" t="s">
        <v>608</v>
      </c>
      <c r="E42" s="281"/>
      <c r="F42" s="282"/>
      <c r="G42" s="284" t="s">
        <v>4</v>
      </c>
      <c r="H42" s="282"/>
      <c r="I42" s="293" t="s">
        <v>517</v>
      </c>
      <c r="J42" s="294" t="s">
        <v>2</v>
      </c>
      <c r="K42" s="261" t="s">
        <v>11</v>
      </c>
      <c r="L42" s="284" t="s">
        <v>5</v>
      </c>
      <c r="M42" s="281"/>
      <c r="N42" s="281"/>
      <c r="O42" s="281"/>
      <c r="P42" s="281"/>
      <c r="Q42" s="281"/>
      <c r="R42" s="281"/>
      <c r="S42" s="282"/>
      <c r="T42" s="262" t="s">
        <v>7</v>
      </c>
      <c r="U42" s="263"/>
      <c r="V42" s="259" t="s">
        <v>183</v>
      </c>
      <c r="W42" s="189" t="s">
        <v>517</v>
      </c>
    </row>
    <row r="43" spans="1:22" ht="21">
      <c r="A43" s="350"/>
      <c r="B43" s="291"/>
      <c r="C43" s="351"/>
      <c r="D43" s="106">
        <v>2559</v>
      </c>
      <c r="E43" s="106">
        <v>2560</v>
      </c>
      <c r="F43" s="106">
        <v>2561</v>
      </c>
      <c r="G43" s="12">
        <v>2562</v>
      </c>
      <c r="H43" s="11" t="s">
        <v>13</v>
      </c>
      <c r="I43" s="293"/>
      <c r="J43" s="294"/>
      <c r="K43" s="261"/>
      <c r="L43" s="11" t="s">
        <v>6</v>
      </c>
      <c r="M43" s="11" t="s">
        <v>7</v>
      </c>
      <c r="N43" s="11" t="s">
        <v>8</v>
      </c>
      <c r="O43" s="11" t="s">
        <v>7</v>
      </c>
      <c r="P43" s="11" t="s">
        <v>9</v>
      </c>
      <c r="Q43" s="11" t="s">
        <v>7</v>
      </c>
      <c r="R43" s="11" t="s">
        <v>10</v>
      </c>
      <c r="S43" s="11" t="s">
        <v>7</v>
      </c>
      <c r="T43" s="107" t="s">
        <v>313</v>
      </c>
      <c r="U43" s="105" t="s">
        <v>314</v>
      </c>
      <c r="V43" s="259"/>
    </row>
    <row r="44" spans="1:23" ht="21">
      <c r="A44" s="14">
        <v>34</v>
      </c>
      <c r="B44" s="10" t="s">
        <v>873</v>
      </c>
      <c r="C44" s="8" t="s">
        <v>678</v>
      </c>
      <c r="D44" s="106">
        <v>1000</v>
      </c>
      <c r="E44" s="106">
        <v>30</v>
      </c>
      <c r="F44" s="106">
        <v>1000</v>
      </c>
      <c r="G44" s="12">
        <v>2000</v>
      </c>
      <c r="H44" s="11">
        <v>0</v>
      </c>
      <c r="I44" s="12">
        <v>2000</v>
      </c>
      <c r="J44" s="191">
        <v>2.8</v>
      </c>
      <c r="K44" s="192">
        <f>I44*J44</f>
        <v>5600</v>
      </c>
      <c r="L44" s="12">
        <v>500</v>
      </c>
      <c r="M44" s="11"/>
      <c r="N44" s="12">
        <v>500</v>
      </c>
      <c r="O44" s="11"/>
      <c r="P44" s="12">
        <v>500</v>
      </c>
      <c r="Q44" s="11"/>
      <c r="R44" s="12">
        <v>500</v>
      </c>
      <c r="S44" s="11"/>
      <c r="T44" s="12"/>
      <c r="U44" s="113"/>
      <c r="V44" s="114">
        <f t="shared" si="0"/>
        <v>676.6666666666666</v>
      </c>
      <c r="W44" s="193">
        <f t="shared" si="1"/>
        <v>2000</v>
      </c>
    </row>
    <row r="45" spans="1:23" ht="21">
      <c r="A45" s="14">
        <v>35</v>
      </c>
      <c r="B45" s="10" t="s">
        <v>874</v>
      </c>
      <c r="C45" s="8" t="s">
        <v>678</v>
      </c>
      <c r="D45" s="106">
        <v>2000</v>
      </c>
      <c r="E45" s="106">
        <v>0</v>
      </c>
      <c r="F45" s="106">
        <v>3000</v>
      </c>
      <c r="G45" s="12">
        <v>2000</v>
      </c>
      <c r="H45" s="11">
        <v>0</v>
      </c>
      <c r="I45" s="12">
        <v>2000</v>
      </c>
      <c r="J45" s="191">
        <v>2.8</v>
      </c>
      <c r="K45" s="192">
        <f aca="true" t="shared" si="3" ref="K45:K73">I45*J45</f>
        <v>5600</v>
      </c>
      <c r="L45" s="12">
        <v>500</v>
      </c>
      <c r="M45" s="11"/>
      <c r="N45" s="12">
        <v>500</v>
      </c>
      <c r="O45" s="11"/>
      <c r="P45" s="12">
        <v>500</v>
      </c>
      <c r="Q45" s="11"/>
      <c r="R45" s="12">
        <v>500</v>
      </c>
      <c r="S45" s="11"/>
      <c r="T45" s="12"/>
      <c r="U45" s="113"/>
      <c r="V45" s="114">
        <f t="shared" si="0"/>
        <v>1666.6666666666667</v>
      </c>
      <c r="W45" s="193">
        <f t="shared" si="1"/>
        <v>2000</v>
      </c>
    </row>
    <row r="46" spans="1:23" ht="21">
      <c r="A46" s="14">
        <v>36</v>
      </c>
      <c r="B46" s="10" t="s">
        <v>875</v>
      </c>
      <c r="C46" s="8" t="s">
        <v>678</v>
      </c>
      <c r="D46" s="106">
        <v>0</v>
      </c>
      <c r="E46" s="106">
        <v>0</v>
      </c>
      <c r="F46" s="106">
        <v>0</v>
      </c>
      <c r="G46" s="12">
        <v>200</v>
      </c>
      <c r="H46" s="11">
        <v>0</v>
      </c>
      <c r="I46" s="12">
        <v>200</v>
      </c>
      <c r="J46" s="191">
        <v>3</v>
      </c>
      <c r="K46" s="192">
        <f t="shared" si="3"/>
        <v>600</v>
      </c>
      <c r="L46" s="12">
        <v>50</v>
      </c>
      <c r="M46" s="11"/>
      <c r="N46" s="12">
        <v>50</v>
      </c>
      <c r="O46" s="11"/>
      <c r="P46" s="12">
        <v>50</v>
      </c>
      <c r="Q46" s="11"/>
      <c r="R46" s="12">
        <v>50</v>
      </c>
      <c r="S46" s="11"/>
      <c r="T46" s="12"/>
      <c r="U46" s="113"/>
      <c r="V46" s="114">
        <f t="shared" si="0"/>
        <v>0</v>
      </c>
      <c r="W46" s="193">
        <f t="shared" si="1"/>
        <v>200</v>
      </c>
    </row>
    <row r="47" spans="1:23" s="116" customFormat="1" ht="21">
      <c r="A47" s="14">
        <v>37</v>
      </c>
      <c r="B47" s="10" t="s">
        <v>876</v>
      </c>
      <c r="C47" s="8" t="s">
        <v>678</v>
      </c>
      <c r="D47" s="106">
        <v>0</v>
      </c>
      <c r="E47" s="106">
        <v>0</v>
      </c>
      <c r="F47" s="106">
        <v>0</v>
      </c>
      <c r="G47" s="12">
        <v>200</v>
      </c>
      <c r="H47" s="11">
        <v>0</v>
      </c>
      <c r="I47" s="12">
        <v>200</v>
      </c>
      <c r="J47" s="191">
        <v>3</v>
      </c>
      <c r="K47" s="192">
        <f t="shared" si="3"/>
        <v>600</v>
      </c>
      <c r="L47" s="12">
        <v>50</v>
      </c>
      <c r="M47" s="11"/>
      <c r="N47" s="12">
        <v>50</v>
      </c>
      <c r="O47" s="11"/>
      <c r="P47" s="12">
        <v>50</v>
      </c>
      <c r="Q47" s="11"/>
      <c r="R47" s="12">
        <v>50</v>
      </c>
      <c r="S47" s="11"/>
      <c r="T47" s="12"/>
      <c r="U47" s="113"/>
      <c r="V47" s="114">
        <f t="shared" si="0"/>
        <v>0</v>
      </c>
      <c r="W47" s="193">
        <f t="shared" si="1"/>
        <v>200</v>
      </c>
    </row>
    <row r="48" spans="1:23" ht="21">
      <c r="A48" s="14">
        <v>38</v>
      </c>
      <c r="B48" s="10" t="s">
        <v>877</v>
      </c>
      <c r="C48" s="8" t="s">
        <v>192</v>
      </c>
      <c r="D48" s="106">
        <v>0</v>
      </c>
      <c r="E48" s="106">
        <v>3</v>
      </c>
      <c r="F48" s="106">
        <v>0</v>
      </c>
      <c r="G48" s="12">
        <v>2</v>
      </c>
      <c r="H48" s="11">
        <v>0</v>
      </c>
      <c r="I48" s="12">
        <v>2</v>
      </c>
      <c r="J48" s="201">
        <v>2200</v>
      </c>
      <c r="K48" s="192">
        <f t="shared" si="3"/>
        <v>4400</v>
      </c>
      <c r="L48" s="12">
        <v>0</v>
      </c>
      <c r="M48" s="11"/>
      <c r="N48" s="12">
        <v>1</v>
      </c>
      <c r="O48" s="11"/>
      <c r="P48" s="12">
        <v>0</v>
      </c>
      <c r="Q48" s="11"/>
      <c r="R48" s="12">
        <v>1</v>
      </c>
      <c r="S48" s="11"/>
      <c r="T48" s="12"/>
      <c r="U48" s="113"/>
      <c r="V48" s="114">
        <f t="shared" si="0"/>
        <v>1</v>
      </c>
      <c r="W48" s="193">
        <f t="shared" si="1"/>
        <v>2</v>
      </c>
    </row>
    <row r="49" spans="1:23" s="116" customFormat="1" ht="21">
      <c r="A49" s="14">
        <v>39</v>
      </c>
      <c r="B49" s="10" t="s">
        <v>878</v>
      </c>
      <c r="C49" s="8" t="s">
        <v>460</v>
      </c>
      <c r="D49" s="106">
        <v>26</v>
      </c>
      <c r="E49" s="106">
        <v>0</v>
      </c>
      <c r="F49" s="106">
        <v>26</v>
      </c>
      <c r="G49" s="12">
        <v>0</v>
      </c>
      <c r="H49" s="11">
        <v>0</v>
      </c>
      <c r="I49" s="12">
        <v>0</v>
      </c>
      <c r="J49" s="191">
        <v>275</v>
      </c>
      <c r="K49" s="192">
        <f t="shared" si="3"/>
        <v>0</v>
      </c>
      <c r="L49" s="12">
        <v>0</v>
      </c>
      <c r="M49" s="11"/>
      <c r="N49" s="12">
        <v>0</v>
      </c>
      <c r="O49" s="11"/>
      <c r="P49" s="12">
        <v>0</v>
      </c>
      <c r="Q49" s="11"/>
      <c r="R49" s="12">
        <v>0</v>
      </c>
      <c r="S49" s="11"/>
      <c r="T49" s="12"/>
      <c r="U49" s="113"/>
      <c r="V49" s="114">
        <f t="shared" si="0"/>
        <v>17.333333333333332</v>
      </c>
      <c r="W49" s="193">
        <f t="shared" si="1"/>
        <v>0</v>
      </c>
    </row>
    <row r="50" spans="1:23" s="116" customFormat="1" ht="21">
      <c r="A50" s="14">
        <v>40</v>
      </c>
      <c r="B50" s="10" t="s">
        <v>879</v>
      </c>
      <c r="C50" s="8" t="s">
        <v>678</v>
      </c>
      <c r="D50" s="106">
        <v>0</v>
      </c>
      <c r="E50" s="106">
        <v>0</v>
      </c>
      <c r="F50" s="106">
        <v>0</v>
      </c>
      <c r="G50" s="12">
        <v>0</v>
      </c>
      <c r="H50" s="11">
        <v>0</v>
      </c>
      <c r="I50" s="12">
        <v>0</v>
      </c>
      <c r="J50" s="191">
        <v>1200</v>
      </c>
      <c r="K50" s="192">
        <f t="shared" si="3"/>
        <v>0</v>
      </c>
      <c r="L50" s="12">
        <v>0</v>
      </c>
      <c r="M50" s="11"/>
      <c r="N50" s="12">
        <v>0</v>
      </c>
      <c r="O50" s="11"/>
      <c r="P50" s="12">
        <v>0</v>
      </c>
      <c r="Q50" s="11"/>
      <c r="R50" s="12">
        <v>0</v>
      </c>
      <c r="S50" s="11"/>
      <c r="T50" s="12"/>
      <c r="U50" s="113"/>
      <c r="V50" s="114">
        <f t="shared" si="0"/>
        <v>0</v>
      </c>
      <c r="W50" s="193">
        <f t="shared" si="1"/>
        <v>0</v>
      </c>
    </row>
    <row r="51" spans="1:23" ht="21">
      <c r="A51" s="14">
        <v>41</v>
      </c>
      <c r="B51" s="10" t="s">
        <v>880</v>
      </c>
      <c r="C51" s="8" t="s">
        <v>460</v>
      </c>
      <c r="D51" s="106">
        <v>0</v>
      </c>
      <c r="E51" s="106">
        <v>0</v>
      </c>
      <c r="F51" s="106">
        <v>0</v>
      </c>
      <c r="G51" s="12">
        <v>0</v>
      </c>
      <c r="H51" s="11">
        <v>0</v>
      </c>
      <c r="I51" s="12">
        <v>0</v>
      </c>
      <c r="J51" s="191">
        <v>250</v>
      </c>
      <c r="K51" s="192">
        <f t="shared" si="3"/>
        <v>0</v>
      </c>
      <c r="L51" s="12">
        <v>0</v>
      </c>
      <c r="M51" s="11"/>
      <c r="N51" s="12">
        <v>0</v>
      </c>
      <c r="O51" s="11"/>
      <c r="P51" s="12">
        <v>0</v>
      </c>
      <c r="Q51" s="11"/>
      <c r="R51" s="12">
        <v>0</v>
      </c>
      <c r="S51" s="11"/>
      <c r="T51" s="12"/>
      <c r="U51" s="113"/>
      <c r="V51" s="114">
        <f t="shared" si="0"/>
        <v>0</v>
      </c>
      <c r="W51" s="193">
        <f t="shared" si="1"/>
        <v>0</v>
      </c>
    </row>
    <row r="52" spans="1:23" ht="21">
      <c r="A52" s="14">
        <v>42</v>
      </c>
      <c r="B52" s="10" t="s">
        <v>881</v>
      </c>
      <c r="C52" s="8" t="s">
        <v>792</v>
      </c>
      <c r="D52" s="106">
        <v>0</v>
      </c>
      <c r="E52" s="106">
        <v>10000</v>
      </c>
      <c r="F52" s="106">
        <v>0</v>
      </c>
      <c r="G52" s="12">
        <v>14500</v>
      </c>
      <c r="H52" s="11">
        <v>0</v>
      </c>
      <c r="I52" s="12">
        <v>14500</v>
      </c>
      <c r="J52" s="191">
        <v>3</v>
      </c>
      <c r="K52" s="192">
        <f t="shared" si="3"/>
        <v>43500</v>
      </c>
      <c r="L52" s="12">
        <v>5000</v>
      </c>
      <c r="M52" s="11"/>
      <c r="N52" s="12">
        <v>5000</v>
      </c>
      <c r="O52" s="11"/>
      <c r="P52" s="12">
        <v>2500</v>
      </c>
      <c r="Q52" s="11"/>
      <c r="R52" s="12">
        <v>2000</v>
      </c>
      <c r="S52" s="11"/>
      <c r="T52" s="12"/>
      <c r="U52" s="113"/>
      <c r="V52" s="114">
        <f>(SUM(D52,E52,F52))/3</f>
        <v>3333.3333333333335</v>
      </c>
      <c r="W52" s="193">
        <f>G52-H52</f>
        <v>14500</v>
      </c>
    </row>
    <row r="53" spans="1:23" ht="21">
      <c r="A53" s="14">
        <v>43</v>
      </c>
      <c r="B53" s="10" t="s">
        <v>882</v>
      </c>
      <c r="C53" s="8" t="s">
        <v>678</v>
      </c>
      <c r="D53" s="106">
        <v>0</v>
      </c>
      <c r="E53" s="106">
        <v>0</v>
      </c>
      <c r="F53" s="106">
        <v>0</v>
      </c>
      <c r="G53" s="12">
        <v>5</v>
      </c>
      <c r="H53" s="11">
        <v>0</v>
      </c>
      <c r="I53" s="12">
        <v>5</v>
      </c>
      <c r="J53" s="191">
        <v>915</v>
      </c>
      <c r="K53" s="192">
        <f t="shared" si="3"/>
        <v>4575</v>
      </c>
      <c r="L53" s="12">
        <v>5</v>
      </c>
      <c r="M53" s="11"/>
      <c r="N53" s="12">
        <v>0</v>
      </c>
      <c r="O53" s="11"/>
      <c r="P53" s="12">
        <v>0</v>
      </c>
      <c r="Q53" s="11"/>
      <c r="R53" s="12">
        <v>0</v>
      </c>
      <c r="S53" s="11"/>
      <c r="T53" s="12"/>
      <c r="U53" s="113"/>
      <c r="V53" s="114">
        <f t="shared" si="0"/>
        <v>0</v>
      </c>
      <c r="W53" s="193">
        <f t="shared" si="1"/>
        <v>5</v>
      </c>
    </row>
    <row r="54" spans="1:23" ht="21">
      <c r="A54" s="14">
        <v>44</v>
      </c>
      <c r="B54" s="10" t="s">
        <v>883</v>
      </c>
      <c r="C54" s="8" t="s">
        <v>678</v>
      </c>
      <c r="D54" s="106">
        <v>0</v>
      </c>
      <c r="E54" s="106">
        <v>0</v>
      </c>
      <c r="F54" s="106">
        <v>0</v>
      </c>
      <c r="G54" s="12">
        <v>30</v>
      </c>
      <c r="H54" s="11">
        <v>0</v>
      </c>
      <c r="I54" s="12">
        <v>30</v>
      </c>
      <c r="J54" s="191">
        <v>600</v>
      </c>
      <c r="K54" s="192">
        <f t="shared" si="3"/>
        <v>18000</v>
      </c>
      <c r="L54" s="12">
        <v>10</v>
      </c>
      <c r="M54" s="11"/>
      <c r="N54" s="12">
        <v>10</v>
      </c>
      <c r="O54" s="11"/>
      <c r="P54" s="12">
        <v>10</v>
      </c>
      <c r="Q54" s="11"/>
      <c r="R54" s="12">
        <v>0</v>
      </c>
      <c r="S54" s="11"/>
      <c r="T54" s="12"/>
      <c r="U54" s="113"/>
      <c r="V54" s="114">
        <f t="shared" si="0"/>
        <v>0</v>
      </c>
      <c r="W54" s="193">
        <f t="shared" si="1"/>
        <v>30</v>
      </c>
    </row>
    <row r="55" spans="1:23" ht="21">
      <c r="A55" s="14">
        <v>45</v>
      </c>
      <c r="B55" s="10" t="s">
        <v>884</v>
      </c>
      <c r="C55" s="8" t="s">
        <v>616</v>
      </c>
      <c r="D55" s="106">
        <v>0</v>
      </c>
      <c r="E55" s="106">
        <v>0</v>
      </c>
      <c r="F55" s="106">
        <v>0</v>
      </c>
      <c r="G55" s="12">
        <v>3</v>
      </c>
      <c r="H55" s="11">
        <v>0</v>
      </c>
      <c r="I55" s="12">
        <v>3</v>
      </c>
      <c r="J55" s="191">
        <v>1500</v>
      </c>
      <c r="K55" s="192">
        <f t="shared" si="3"/>
        <v>4500</v>
      </c>
      <c r="L55" s="12">
        <v>1</v>
      </c>
      <c r="M55" s="11"/>
      <c r="N55" s="12">
        <v>1</v>
      </c>
      <c r="O55" s="11"/>
      <c r="P55" s="12">
        <v>1</v>
      </c>
      <c r="Q55" s="11"/>
      <c r="R55" s="12">
        <v>0</v>
      </c>
      <c r="S55" s="11"/>
      <c r="T55" s="12"/>
      <c r="U55" s="113"/>
      <c r="V55" s="114">
        <f t="shared" si="0"/>
        <v>0</v>
      </c>
      <c r="W55" s="193">
        <f t="shared" si="1"/>
        <v>3</v>
      </c>
    </row>
    <row r="56" spans="1:23" ht="21">
      <c r="A56" s="14">
        <v>46</v>
      </c>
      <c r="B56" s="10" t="s">
        <v>885</v>
      </c>
      <c r="C56" s="8" t="s">
        <v>616</v>
      </c>
      <c r="D56" s="106">
        <v>0</v>
      </c>
      <c r="E56" s="106">
        <v>0</v>
      </c>
      <c r="F56" s="106">
        <v>0</v>
      </c>
      <c r="G56" s="12">
        <v>5</v>
      </c>
      <c r="H56" s="11">
        <v>0</v>
      </c>
      <c r="I56" s="12">
        <v>5</v>
      </c>
      <c r="J56" s="191">
        <v>400</v>
      </c>
      <c r="K56" s="192">
        <f t="shared" si="3"/>
        <v>2000</v>
      </c>
      <c r="L56" s="12">
        <v>2</v>
      </c>
      <c r="M56" s="11"/>
      <c r="N56" s="12">
        <v>2</v>
      </c>
      <c r="O56" s="11"/>
      <c r="P56" s="12">
        <v>2</v>
      </c>
      <c r="Q56" s="11"/>
      <c r="R56" s="12">
        <v>1</v>
      </c>
      <c r="S56" s="11"/>
      <c r="T56" s="12"/>
      <c r="U56" s="113"/>
      <c r="V56" s="114">
        <f t="shared" si="0"/>
        <v>0</v>
      </c>
      <c r="W56" s="193">
        <f t="shared" si="1"/>
        <v>5</v>
      </c>
    </row>
    <row r="57" spans="1:23" ht="21">
      <c r="A57" s="14">
        <v>47</v>
      </c>
      <c r="B57" s="10" t="s">
        <v>886</v>
      </c>
      <c r="C57" s="8" t="s">
        <v>565</v>
      </c>
      <c r="D57" s="106">
        <v>50</v>
      </c>
      <c r="E57" s="106">
        <v>0</v>
      </c>
      <c r="F57" s="106">
        <v>50</v>
      </c>
      <c r="G57" s="12">
        <v>10</v>
      </c>
      <c r="H57" s="11">
        <v>0</v>
      </c>
      <c r="I57" s="12">
        <v>10</v>
      </c>
      <c r="J57" s="191">
        <v>35</v>
      </c>
      <c r="K57" s="192">
        <f t="shared" si="3"/>
        <v>350</v>
      </c>
      <c r="L57" s="12">
        <v>0</v>
      </c>
      <c r="M57" s="11"/>
      <c r="N57" s="12">
        <v>10</v>
      </c>
      <c r="O57" s="11"/>
      <c r="P57" s="12">
        <v>0</v>
      </c>
      <c r="Q57" s="11"/>
      <c r="R57" s="12">
        <v>0</v>
      </c>
      <c r="S57" s="11"/>
      <c r="T57" s="12"/>
      <c r="U57" s="113"/>
      <c r="V57" s="114">
        <f t="shared" si="0"/>
        <v>33.333333333333336</v>
      </c>
      <c r="W57" s="193">
        <f t="shared" si="1"/>
        <v>10</v>
      </c>
    </row>
    <row r="58" spans="1:23" ht="21">
      <c r="A58" s="14">
        <v>48</v>
      </c>
      <c r="B58" s="10" t="s">
        <v>887</v>
      </c>
      <c r="C58" s="8" t="s">
        <v>678</v>
      </c>
      <c r="D58" s="106">
        <v>0</v>
      </c>
      <c r="E58" s="106">
        <v>0</v>
      </c>
      <c r="F58" s="106">
        <v>0</v>
      </c>
      <c r="G58" s="12">
        <v>2</v>
      </c>
      <c r="H58" s="11">
        <v>0</v>
      </c>
      <c r="I58" s="12">
        <v>2</v>
      </c>
      <c r="J58" s="191">
        <v>1800</v>
      </c>
      <c r="K58" s="192">
        <f t="shared" si="3"/>
        <v>3600</v>
      </c>
      <c r="L58" s="12">
        <v>0</v>
      </c>
      <c r="M58" s="11"/>
      <c r="N58" s="12">
        <v>2</v>
      </c>
      <c r="O58" s="11"/>
      <c r="P58" s="12">
        <v>0</v>
      </c>
      <c r="Q58" s="11"/>
      <c r="R58" s="12">
        <v>0</v>
      </c>
      <c r="S58" s="11"/>
      <c r="T58" s="12"/>
      <c r="U58" s="113"/>
      <c r="V58" s="114">
        <f t="shared" si="0"/>
        <v>0</v>
      </c>
      <c r="W58" s="193">
        <f t="shared" si="1"/>
        <v>2</v>
      </c>
    </row>
    <row r="59" spans="1:23" ht="21">
      <c r="A59" s="14">
        <v>49</v>
      </c>
      <c r="B59" s="10" t="s">
        <v>888</v>
      </c>
      <c r="C59" s="8" t="s">
        <v>565</v>
      </c>
      <c r="D59" s="106">
        <v>0</v>
      </c>
      <c r="E59" s="106">
        <v>0</v>
      </c>
      <c r="F59" s="106">
        <v>0</v>
      </c>
      <c r="G59" s="12">
        <v>0</v>
      </c>
      <c r="H59" s="11">
        <v>0</v>
      </c>
      <c r="I59" s="12">
        <v>0</v>
      </c>
      <c r="J59" s="191">
        <v>3500</v>
      </c>
      <c r="K59" s="192">
        <f t="shared" si="3"/>
        <v>0</v>
      </c>
      <c r="L59" s="12">
        <v>0</v>
      </c>
      <c r="M59" s="11"/>
      <c r="N59" s="12">
        <v>0</v>
      </c>
      <c r="O59" s="11"/>
      <c r="P59" s="12">
        <v>0</v>
      </c>
      <c r="Q59" s="11"/>
      <c r="R59" s="12">
        <v>0</v>
      </c>
      <c r="S59" s="11"/>
      <c r="T59" s="12"/>
      <c r="U59" s="113"/>
      <c r="V59" s="114">
        <f t="shared" si="0"/>
        <v>0</v>
      </c>
      <c r="W59" s="193">
        <f t="shared" si="1"/>
        <v>0</v>
      </c>
    </row>
    <row r="60" spans="1:23" ht="21">
      <c r="A60" s="14">
        <v>50</v>
      </c>
      <c r="B60" s="10" t="s">
        <v>889</v>
      </c>
      <c r="C60" s="8" t="s">
        <v>678</v>
      </c>
      <c r="D60" s="106">
        <v>2</v>
      </c>
      <c r="E60" s="106">
        <v>2</v>
      </c>
      <c r="F60" s="106">
        <v>0</v>
      </c>
      <c r="G60" s="12">
        <v>4</v>
      </c>
      <c r="H60" s="11">
        <v>0</v>
      </c>
      <c r="I60" s="12">
        <v>4</v>
      </c>
      <c r="J60" s="10">
        <v>1000</v>
      </c>
      <c r="K60" s="192">
        <f t="shared" si="3"/>
        <v>4000</v>
      </c>
      <c r="L60" s="12">
        <v>2</v>
      </c>
      <c r="M60" s="11"/>
      <c r="N60" s="12">
        <v>2</v>
      </c>
      <c r="O60" s="11"/>
      <c r="P60" s="12">
        <v>0</v>
      </c>
      <c r="Q60" s="11"/>
      <c r="R60" s="12">
        <v>0</v>
      </c>
      <c r="S60" s="11"/>
      <c r="T60" s="12"/>
      <c r="U60" s="113"/>
      <c r="V60" s="114">
        <f t="shared" si="0"/>
        <v>1.3333333333333333</v>
      </c>
      <c r="W60" s="193">
        <f t="shared" si="1"/>
        <v>4</v>
      </c>
    </row>
    <row r="61" spans="1:23" ht="21">
      <c r="A61" s="14">
        <v>51</v>
      </c>
      <c r="B61" s="10" t="s">
        <v>890</v>
      </c>
      <c r="C61" s="8" t="s">
        <v>625</v>
      </c>
      <c r="D61" s="106">
        <v>20</v>
      </c>
      <c r="E61" s="106">
        <v>20</v>
      </c>
      <c r="F61" s="106">
        <v>30</v>
      </c>
      <c r="G61" s="12">
        <v>0</v>
      </c>
      <c r="H61" s="11">
        <v>0</v>
      </c>
      <c r="I61" s="12">
        <v>0</v>
      </c>
      <c r="J61" s="10">
        <v>25</v>
      </c>
      <c r="K61" s="192">
        <f t="shared" si="3"/>
        <v>0</v>
      </c>
      <c r="L61" s="12">
        <v>0</v>
      </c>
      <c r="M61" s="11"/>
      <c r="N61" s="12">
        <v>0</v>
      </c>
      <c r="O61" s="11"/>
      <c r="P61" s="12">
        <v>0</v>
      </c>
      <c r="Q61" s="11"/>
      <c r="R61" s="12">
        <v>0</v>
      </c>
      <c r="S61" s="11"/>
      <c r="T61" s="12"/>
      <c r="U61" s="113"/>
      <c r="V61" s="114">
        <f>(SUM(D61,E61,F61))/3</f>
        <v>23.333333333333332</v>
      </c>
      <c r="W61" s="193">
        <f t="shared" si="1"/>
        <v>0</v>
      </c>
    </row>
    <row r="62" spans="1:23" s="116" customFormat="1" ht="21">
      <c r="A62" s="14">
        <v>52</v>
      </c>
      <c r="B62" s="10" t="s">
        <v>891</v>
      </c>
      <c r="C62" s="8" t="s">
        <v>616</v>
      </c>
      <c r="D62" s="106">
        <v>1</v>
      </c>
      <c r="E62" s="106">
        <v>1</v>
      </c>
      <c r="F62" s="106">
        <v>1</v>
      </c>
      <c r="G62" s="12">
        <v>1</v>
      </c>
      <c r="H62" s="11">
        <v>0</v>
      </c>
      <c r="I62" s="12">
        <v>1</v>
      </c>
      <c r="J62" s="10">
        <v>410</v>
      </c>
      <c r="K62" s="192">
        <f t="shared" si="3"/>
        <v>410</v>
      </c>
      <c r="L62" s="12">
        <v>1</v>
      </c>
      <c r="M62" s="11"/>
      <c r="N62" s="12">
        <v>0</v>
      </c>
      <c r="O62" s="11"/>
      <c r="P62" s="12">
        <v>0</v>
      </c>
      <c r="Q62" s="11"/>
      <c r="R62" s="12">
        <v>0</v>
      </c>
      <c r="S62" s="11"/>
      <c r="T62" s="12"/>
      <c r="U62" s="113"/>
      <c r="V62" s="114">
        <f>(SUM(D62,E62,F62))/3</f>
        <v>1</v>
      </c>
      <c r="W62" s="193">
        <f t="shared" si="1"/>
        <v>1</v>
      </c>
    </row>
    <row r="63" spans="1:23" ht="21">
      <c r="A63" s="14">
        <v>53</v>
      </c>
      <c r="B63" s="194" t="s">
        <v>892</v>
      </c>
      <c r="C63" s="355" t="s">
        <v>565</v>
      </c>
      <c r="D63" s="106">
        <v>0</v>
      </c>
      <c r="E63" s="106">
        <v>0</v>
      </c>
      <c r="F63" s="106">
        <v>15</v>
      </c>
      <c r="G63" s="12">
        <v>80</v>
      </c>
      <c r="H63" s="11">
        <v>0</v>
      </c>
      <c r="I63" s="12">
        <v>80</v>
      </c>
      <c r="J63" s="191">
        <v>180</v>
      </c>
      <c r="K63" s="192">
        <f>I63*J63</f>
        <v>14400</v>
      </c>
      <c r="L63" s="12">
        <v>20</v>
      </c>
      <c r="M63" s="11"/>
      <c r="N63" s="12">
        <v>20</v>
      </c>
      <c r="O63" s="11"/>
      <c r="P63" s="12">
        <v>20</v>
      </c>
      <c r="Q63" s="11"/>
      <c r="R63" s="12">
        <v>20</v>
      </c>
      <c r="S63" s="11"/>
      <c r="T63" s="12"/>
      <c r="U63" s="113"/>
      <c r="V63" s="114">
        <f>(SUM(D63,E63,F63))/3</f>
        <v>5</v>
      </c>
      <c r="W63" s="193">
        <f>G63-H63</f>
        <v>80</v>
      </c>
    </row>
    <row r="64" spans="1:23" ht="21">
      <c r="A64" s="14">
        <v>54</v>
      </c>
      <c r="B64" s="10" t="s">
        <v>893</v>
      </c>
      <c r="C64" s="8" t="s">
        <v>678</v>
      </c>
      <c r="D64" s="106">
        <v>0</v>
      </c>
      <c r="E64" s="106">
        <v>1</v>
      </c>
      <c r="F64" s="106">
        <v>0</v>
      </c>
      <c r="G64" s="12">
        <v>1</v>
      </c>
      <c r="H64" s="11">
        <v>0</v>
      </c>
      <c r="I64" s="12">
        <v>1</v>
      </c>
      <c r="J64" s="191">
        <v>3500</v>
      </c>
      <c r="K64" s="192">
        <f t="shared" si="3"/>
        <v>3500</v>
      </c>
      <c r="L64" s="12">
        <v>1</v>
      </c>
      <c r="M64" s="11"/>
      <c r="N64" s="12">
        <v>0</v>
      </c>
      <c r="O64" s="11"/>
      <c r="P64" s="12">
        <v>0</v>
      </c>
      <c r="Q64" s="11"/>
      <c r="R64" s="12">
        <v>0</v>
      </c>
      <c r="S64" s="11"/>
      <c r="T64" s="12"/>
      <c r="U64" s="113"/>
      <c r="V64" s="114">
        <f>(SUM(D64,E64,F64))/3</f>
        <v>0.3333333333333333</v>
      </c>
      <c r="W64" s="193">
        <f>G64-H64</f>
        <v>1</v>
      </c>
    </row>
    <row r="65" spans="1:23" ht="21">
      <c r="A65" s="14">
        <v>55</v>
      </c>
      <c r="B65" s="10" t="s">
        <v>894</v>
      </c>
      <c r="C65" s="8" t="s">
        <v>678</v>
      </c>
      <c r="D65" s="106">
        <v>0</v>
      </c>
      <c r="E65" s="106">
        <v>0</v>
      </c>
      <c r="F65" s="106">
        <v>0</v>
      </c>
      <c r="G65" s="12">
        <v>1</v>
      </c>
      <c r="H65" s="11">
        <v>0</v>
      </c>
      <c r="I65" s="12">
        <v>1</v>
      </c>
      <c r="J65" s="191">
        <v>3500</v>
      </c>
      <c r="K65" s="192">
        <f t="shared" si="3"/>
        <v>3500</v>
      </c>
      <c r="L65" s="12">
        <v>1</v>
      </c>
      <c r="M65" s="11"/>
      <c r="N65" s="12">
        <v>0</v>
      </c>
      <c r="O65" s="11"/>
      <c r="P65" s="12">
        <v>0</v>
      </c>
      <c r="Q65" s="11"/>
      <c r="R65" s="12">
        <v>0</v>
      </c>
      <c r="S65" s="11"/>
      <c r="T65" s="12"/>
      <c r="U65" s="113"/>
      <c r="V65" s="114">
        <f t="shared" si="0"/>
        <v>0</v>
      </c>
      <c r="W65" s="193">
        <f t="shared" si="1"/>
        <v>1</v>
      </c>
    </row>
    <row r="66" spans="1:23" ht="21">
      <c r="A66" s="14">
        <v>56</v>
      </c>
      <c r="B66" s="10" t="s">
        <v>895</v>
      </c>
      <c r="C66" s="8" t="s">
        <v>678</v>
      </c>
      <c r="D66" s="106">
        <v>0</v>
      </c>
      <c r="E66" s="106">
        <v>0</v>
      </c>
      <c r="F66" s="106">
        <v>0</v>
      </c>
      <c r="G66" s="12">
        <v>120</v>
      </c>
      <c r="H66" s="11">
        <v>0</v>
      </c>
      <c r="I66" s="12">
        <v>120</v>
      </c>
      <c r="J66" s="191">
        <v>915</v>
      </c>
      <c r="K66" s="192">
        <f t="shared" si="3"/>
        <v>109800</v>
      </c>
      <c r="L66" s="12">
        <v>50</v>
      </c>
      <c r="M66" s="11"/>
      <c r="N66" s="12">
        <v>50</v>
      </c>
      <c r="O66" s="11"/>
      <c r="P66" s="12">
        <v>0</v>
      </c>
      <c r="Q66" s="11"/>
      <c r="R66" s="12">
        <v>20</v>
      </c>
      <c r="S66" s="11"/>
      <c r="T66" s="12"/>
      <c r="U66" s="113"/>
      <c r="V66" s="114">
        <f t="shared" si="0"/>
        <v>0</v>
      </c>
      <c r="W66" s="193">
        <f t="shared" si="1"/>
        <v>120</v>
      </c>
    </row>
    <row r="67" spans="1:23" ht="21">
      <c r="A67" s="14">
        <v>57</v>
      </c>
      <c r="B67" s="10" t="s">
        <v>896</v>
      </c>
      <c r="C67" s="8" t="s">
        <v>192</v>
      </c>
      <c r="D67" s="106">
        <v>0</v>
      </c>
      <c r="E67" s="106">
        <v>0</v>
      </c>
      <c r="F67" s="106">
        <v>0</v>
      </c>
      <c r="G67" s="12">
        <v>1</v>
      </c>
      <c r="H67" s="11">
        <v>0</v>
      </c>
      <c r="I67" s="12">
        <v>1</v>
      </c>
      <c r="J67" s="191">
        <v>7500</v>
      </c>
      <c r="K67" s="192">
        <f t="shared" si="3"/>
        <v>7500</v>
      </c>
      <c r="L67" s="12">
        <v>1</v>
      </c>
      <c r="M67" s="11"/>
      <c r="N67" s="12">
        <v>0</v>
      </c>
      <c r="O67" s="11"/>
      <c r="P67" s="12">
        <v>0</v>
      </c>
      <c r="Q67" s="11"/>
      <c r="R67" s="12">
        <v>0</v>
      </c>
      <c r="S67" s="11"/>
      <c r="T67" s="12"/>
      <c r="U67" s="113"/>
      <c r="V67" s="114">
        <f>(SUM(D67,E67,F67))/3</f>
        <v>0</v>
      </c>
      <c r="W67" s="193">
        <f t="shared" si="1"/>
        <v>1</v>
      </c>
    </row>
    <row r="68" spans="1:23" ht="21">
      <c r="A68" s="14">
        <v>58</v>
      </c>
      <c r="B68" s="10" t="s">
        <v>897</v>
      </c>
      <c r="C68" s="8" t="s">
        <v>192</v>
      </c>
      <c r="D68" s="106">
        <v>2</v>
      </c>
      <c r="E68" s="106">
        <v>0</v>
      </c>
      <c r="F68" s="106">
        <v>2</v>
      </c>
      <c r="G68" s="12">
        <v>1</v>
      </c>
      <c r="H68" s="11">
        <v>0</v>
      </c>
      <c r="I68" s="12">
        <v>1</v>
      </c>
      <c r="J68" s="191">
        <v>7500</v>
      </c>
      <c r="K68" s="192">
        <f t="shared" si="3"/>
        <v>7500</v>
      </c>
      <c r="L68" s="12">
        <v>1</v>
      </c>
      <c r="M68" s="11"/>
      <c r="N68" s="12">
        <v>0</v>
      </c>
      <c r="O68" s="11"/>
      <c r="P68" s="12">
        <v>0</v>
      </c>
      <c r="Q68" s="11"/>
      <c r="R68" s="12">
        <v>0</v>
      </c>
      <c r="S68" s="11"/>
      <c r="T68" s="12"/>
      <c r="U68" s="113"/>
      <c r="V68" s="114">
        <f aca="true" t="shared" si="4" ref="V68:V79">(SUM(D68,E68,F68))/3</f>
        <v>1.3333333333333333</v>
      </c>
      <c r="W68" s="193">
        <f>G68-H68</f>
        <v>1</v>
      </c>
    </row>
    <row r="69" spans="1:23" ht="21">
      <c r="A69" s="14">
        <v>59</v>
      </c>
      <c r="B69" s="10" t="s">
        <v>898</v>
      </c>
      <c r="C69" s="8" t="s">
        <v>192</v>
      </c>
      <c r="D69" s="106">
        <v>0</v>
      </c>
      <c r="E69" s="106">
        <v>0</v>
      </c>
      <c r="F69" s="106">
        <v>0</v>
      </c>
      <c r="G69" s="12">
        <v>0</v>
      </c>
      <c r="H69" s="11">
        <v>0</v>
      </c>
      <c r="I69" s="12">
        <v>0</v>
      </c>
      <c r="J69" s="191">
        <v>50000</v>
      </c>
      <c r="K69" s="192">
        <f t="shared" si="3"/>
        <v>0</v>
      </c>
      <c r="L69" s="12">
        <v>0</v>
      </c>
      <c r="M69" s="11"/>
      <c r="N69" s="12">
        <v>0</v>
      </c>
      <c r="O69" s="11"/>
      <c r="P69" s="12">
        <v>0</v>
      </c>
      <c r="Q69" s="11"/>
      <c r="R69" s="12">
        <v>0</v>
      </c>
      <c r="S69" s="11"/>
      <c r="T69" s="12"/>
      <c r="U69" s="113"/>
      <c r="V69" s="114">
        <f t="shared" si="4"/>
        <v>0</v>
      </c>
      <c r="W69" s="193">
        <f>G69-H69</f>
        <v>0</v>
      </c>
    </row>
    <row r="70" spans="1:23" ht="21">
      <c r="A70" s="14">
        <v>60</v>
      </c>
      <c r="B70" s="10" t="s">
        <v>899</v>
      </c>
      <c r="C70" s="8" t="s">
        <v>328</v>
      </c>
      <c r="D70" s="106">
        <v>0</v>
      </c>
      <c r="E70" s="106">
        <v>1</v>
      </c>
      <c r="F70" s="106">
        <v>0</v>
      </c>
      <c r="G70" s="12">
        <v>5</v>
      </c>
      <c r="H70" s="11">
        <v>0</v>
      </c>
      <c r="I70" s="12">
        <v>5</v>
      </c>
      <c r="J70" s="191">
        <v>1500</v>
      </c>
      <c r="K70" s="192">
        <f t="shared" si="3"/>
        <v>7500</v>
      </c>
      <c r="L70" s="12">
        <v>0</v>
      </c>
      <c r="M70" s="11"/>
      <c r="N70" s="12">
        <v>5</v>
      </c>
      <c r="O70" s="11"/>
      <c r="P70" s="12">
        <v>0</v>
      </c>
      <c r="Q70" s="11"/>
      <c r="R70" s="12">
        <v>0</v>
      </c>
      <c r="S70" s="11"/>
      <c r="T70" s="12"/>
      <c r="U70" s="113"/>
      <c r="V70" s="114">
        <f t="shared" si="4"/>
        <v>0.3333333333333333</v>
      </c>
      <c r="W70" s="193">
        <f>G70-H70</f>
        <v>5</v>
      </c>
    </row>
    <row r="71" spans="1:23" ht="21">
      <c r="A71" s="14">
        <v>61</v>
      </c>
      <c r="B71" s="10" t="s">
        <v>900</v>
      </c>
      <c r="C71" s="8" t="s">
        <v>901</v>
      </c>
      <c r="D71" s="106">
        <v>0</v>
      </c>
      <c r="E71" s="106">
        <v>5</v>
      </c>
      <c r="F71" s="106">
        <v>0</v>
      </c>
      <c r="G71" s="12">
        <v>2</v>
      </c>
      <c r="H71" s="11">
        <v>0</v>
      </c>
      <c r="I71" s="12">
        <v>2</v>
      </c>
      <c r="J71" s="191">
        <v>1800</v>
      </c>
      <c r="K71" s="192">
        <f t="shared" si="3"/>
        <v>3600</v>
      </c>
      <c r="L71" s="12">
        <v>1</v>
      </c>
      <c r="M71" s="11"/>
      <c r="N71" s="12">
        <v>1</v>
      </c>
      <c r="O71" s="11"/>
      <c r="P71" s="12">
        <v>0</v>
      </c>
      <c r="Q71" s="11"/>
      <c r="R71" s="12">
        <v>0</v>
      </c>
      <c r="S71" s="11"/>
      <c r="T71" s="12"/>
      <c r="U71" s="113"/>
      <c r="V71" s="114">
        <f t="shared" si="4"/>
        <v>1.6666666666666667</v>
      </c>
      <c r="W71" s="193">
        <f>G71-H71</f>
        <v>2</v>
      </c>
    </row>
    <row r="72" spans="1:23" ht="21">
      <c r="A72" s="14">
        <v>62</v>
      </c>
      <c r="B72" s="10" t="s">
        <v>902</v>
      </c>
      <c r="C72" s="8" t="s">
        <v>460</v>
      </c>
      <c r="D72" s="106">
        <v>150</v>
      </c>
      <c r="E72" s="106">
        <v>0</v>
      </c>
      <c r="F72" s="106">
        <v>150</v>
      </c>
      <c r="G72" s="12">
        <v>300</v>
      </c>
      <c r="H72" s="11">
        <v>0</v>
      </c>
      <c r="I72" s="12">
        <v>300</v>
      </c>
      <c r="J72" s="201">
        <v>42.8</v>
      </c>
      <c r="K72" s="192">
        <f t="shared" si="3"/>
        <v>12840</v>
      </c>
      <c r="L72" s="12">
        <v>100</v>
      </c>
      <c r="M72" s="11"/>
      <c r="N72" s="12">
        <v>100</v>
      </c>
      <c r="O72" s="11"/>
      <c r="P72" s="12">
        <v>100</v>
      </c>
      <c r="Q72" s="11"/>
      <c r="R72" s="12">
        <v>0</v>
      </c>
      <c r="S72" s="11"/>
      <c r="T72" s="12"/>
      <c r="U72" s="113"/>
      <c r="V72" s="114">
        <f t="shared" si="4"/>
        <v>100</v>
      </c>
      <c r="W72" s="193">
        <f>G72-H72</f>
        <v>300</v>
      </c>
    </row>
    <row r="73" spans="1:23" s="140" customFormat="1" ht="21">
      <c r="A73" s="14">
        <v>63</v>
      </c>
      <c r="B73" s="10" t="s">
        <v>903</v>
      </c>
      <c r="C73" s="8" t="s">
        <v>460</v>
      </c>
      <c r="D73" s="106">
        <v>0</v>
      </c>
      <c r="E73" s="106">
        <v>5</v>
      </c>
      <c r="F73" s="106">
        <v>0</v>
      </c>
      <c r="G73" s="12">
        <v>3</v>
      </c>
      <c r="H73" s="11">
        <v>0</v>
      </c>
      <c r="I73" s="12">
        <v>3</v>
      </c>
      <c r="J73" s="201">
        <v>3750</v>
      </c>
      <c r="K73" s="192">
        <f t="shared" si="3"/>
        <v>11250</v>
      </c>
      <c r="L73" s="12">
        <v>3</v>
      </c>
      <c r="M73" s="142"/>
      <c r="N73" s="12">
        <v>0</v>
      </c>
      <c r="O73" s="142"/>
      <c r="P73" s="12">
        <v>0</v>
      </c>
      <c r="Q73" s="142"/>
      <c r="R73" s="12">
        <v>0</v>
      </c>
      <c r="S73" s="142"/>
      <c r="T73" s="112"/>
      <c r="U73" s="113"/>
      <c r="V73" s="356">
        <f t="shared" si="4"/>
        <v>1.6666666666666667</v>
      </c>
      <c r="W73" s="193">
        <f>G73-H73</f>
        <v>3</v>
      </c>
    </row>
    <row r="74" spans="1:23" s="140" customFormat="1" ht="21">
      <c r="A74" s="14">
        <v>64</v>
      </c>
      <c r="B74" s="194" t="s">
        <v>904</v>
      </c>
      <c r="C74" s="355" t="s">
        <v>625</v>
      </c>
      <c r="D74" s="106">
        <v>0</v>
      </c>
      <c r="E74" s="106">
        <v>0</v>
      </c>
      <c r="F74" s="106">
        <v>0</v>
      </c>
      <c r="G74" s="12">
        <v>0</v>
      </c>
      <c r="H74" s="11">
        <v>0</v>
      </c>
      <c r="I74" s="12">
        <v>0</v>
      </c>
      <c r="J74" s="191">
        <v>40000</v>
      </c>
      <c r="K74" s="192">
        <f>I74*J74</f>
        <v>0</v>
      </c>
      <c r="L74" s="12">
        <v>0</v>
      </c>
      <c r="M74" s="11"/>
      <c r="N74" s="12">
        <v>0</v>
      </c>
      <c r="O74" s="11"/>
      <c r="P74" s="12">
        <v>0</v>
      </c>
      <c r="Q74" s="11"/>
      <c r="R74" s="12">
        <v>0</v>
      </c>
      <c r="S74" s="11"/>
      <c r="T74" s="12"/>
      <c r="U74" s="113"/>
      <c r="V74" s="114">
        <f t="shared" si="4"/>
        <v>0</v>
      </c>
      <c r="W74" s="193">
        <f>G74-H74</f>
        <v>0</v>
      </c>
    </row>
    <row r="75" spans="1:23" ht="21">
      <c r="A75" s="14">
        <v>65</v>
      </c>
      <c r="B75" s="10" t="s">
        <v>905</v>
      </c>
      <c r="C75" s="8" t="s">
        <v>678</v>
      </c>
      <c r="D75" s="106">
        <v>0</v>
      </c>
      <c r="E75" s="106">
        <v>10</v>
      </c>
      <c r="F75" s="106">
        <v>0</v>
      </c>
      <c r="G75" s="12">
        <v>0</v>
      </c>
      <c r="H75" s="11">
        <v>0</v>
      </c>
      <c r="I75" s="12">
        <v>0</v>
      </c>
      <c r="J75" s="191">
        <v>29</v>
      </c>
      <c r="K75" s="192">
        <f>I75*J75</f>
        <v>0</v>
      </c>
      <c r="L75" s="12">
        <v>0</v>
      </c>
      <c r="M75" s="11"/>
      <c r="N75" s="12">
        <v>0</v>
      </c>
      <c r="O75" s="11"/>
      <c r="P75" s="12">
        <v>0</v>
      </c>
      <c r="Q75" s="11"/>
      <c r="R75" s="12">
        <v>0</v>
      </c>
      <c r="S75" s="11"/>
      <c r="T75" s="12"/>
      <c r="U75" s="113"/>
      <c r="V75" s="114">
        <f t="shared" si="4"/>
        <v>3.3333333333333335</v>
      </c>
      <c r="W75" s="193">
        <f>G75-H75</f>
        <v>0</v>
      </c>
    </row>
    <row r="76" spans="1:23" ht="21">
      <c r="A76" s="14">
        <v>66</v>
      </c>
      <c r="B76" s="10" t="s">
        <v>906</v>
      </c>
      <c r="C76" s="8" t="s">
        <v>678</v>
      </c>
      <c r="D76" s="106">
        <v>0</v>
      </c>
      <c r="E76" s="106">
        <v>10</v>
      </c>
      <c r="F76" s="106">
        <v>0</v>
      </c>
      <c r="G76" s="12">
        <v>0</v>
      </c>
      <c r="H76" s="11">
        <v>0</v>
      </c>
      <c r="I76" s="12">
        <v>0</v>
      </c>
      <c r="J76" s="191">
        <v>29</v>
      </c>
      <c r="K76" s="192">
        <f>I76*J76</f>
        <v>0</v>
      </c>
      <c r="L76" s="12">
        <v>0</v>
      </c>
      <c r="M76" s="11"/>
      <c r="N76" s="12">
        <v>0</v>
      </c>
      <c r="O76" s="11"/>
      <c r="P76" s="12">
        <v>0</v>
      </c>
      <c r="Q76" s="11"/>
      <c r="R76" s="12">
        <v>0</v>
      </c>
      <c r="S76" s="11"/>
      <c r="T76" s="12"/>
      <c r="U76" s="113"/>
      <c r="V76" s="114">
        <f t="shared" si="4"/>
        <v>3.3333333333333335</v>
      </c>
      <c r="W76" s="193">
        <f>G76-H76</f>
        <v>0</v>
      </c>
    </row>
    <row r="77" spans="1:23" ht="21">
      <c r="A77" s="14">
        <v>67</v>
      </c>
      <c r="B77" s="10" t="s">
        <v>907</v>
      </c>
      <c r="C77" s="8" t="s">
        <v>678</v>
      </c>
      <c r="D77" s="106">
        <v>0</v>
      </c>
      <c r="E77" s="106">
        <v>10</v>
      </c>
      <c r="F77" s="106">
        <v>0</v>
      </c>
      <c r="G77" s="12">
        <v>0</v>
      </c>
      <c r="H77" s="11">
        <v>0</v>
      </c>
      <c r="I77" s="12">
        <v>0</v>
      </c>
      <c r="J77" s="191">
        <v>29</v>
      </c>
      <c r="K77" s="192">
        <f>I77*J77</f>
        <v>0</v>
      </c>
      <c r="L77" s="12">
        <v>0</v>
      </c>
      <c r="M77" s="11"/>
      <c r="N77" s="12">
        <v>0</v>
      </c>
      <c r="O77" s="11"/>
      <c r="P77" s="12">
        <v>0</v>
      </c>
      <c r="Q77" s="11"/>
      <c r="R77" s="12">
        <v>0</v>
      </c>
      <c r="S77" s="11"/>
      <c r="T77" s="12"/>
      <c r="U77" s="113"/>
      <c r="V77" s="114">
        <f t="shared" si="4"/>
        <v>3.3333333333333335</v>
      </c>
      <c r="W77" s="193">
        <f>G77-H77</f>
        <v>0</v>
      </c>
    </row>
    <row r="78" spans="1:23" ht="21">
      <c r="A78" s="195"/>
      <c r="B78" s="60"/>
      <c r="C78" s="60"/>
      <c r="D78" s="197"/>
      <c r="E78" s="197"/>
      <c r="F78" s="197"/>
      <c r="G78" s="177"/>
      <c r="H78" s="196"/>
      <c r="I78" s="177"/>
      <c r="J78" s="198"/>
      <c r="K78" s="354">
        <f>SUM(K44:K77)</f>
        <v>279125</v>
      </c>
      <c r="L78" s="177"/>
      <c r="M78" s="196"/>
      <c r="N78" s="177"/>
      <c r="O78" s="196"/>
      <c r="P78" s="177"/>
      <c r="Q78" s="196"/>
      <c r="R78" s="177"/>
      <c r="S78" s="196"/>
      <c r="T78" s="177"/>
      <c r="U78" s="199"/>
      <c r="V78" s="114"/>
      <c r="W78" s="200"/>
    </row>
    <row r="79" spans="1:20" s="60" customFormat="1" ht="21">
      <c r="A79" s="57"/>
      <c r="B79" s="57" t="s">
        <v>500</v>
      </c>
      <c r="C79" s="58"/>
      <c r="D79" s="58"/>
      <c r="F79" s="57"/>
      <c r="G79" s="57"/>
      <c r="H79" s="57" t="s">
        <v>501</v>
      </c>
      <c r="I79" s="57"/>
      <c r="J79" s="57"/>
      <c r="K79" s="57"/>
      <c r="L79" s="57"/>
      <c r="M79" s="61"/>
      <c r="N79" s="57"/>
      <c r="O79" s="57"/>
      <c r="P79" s="57" t="s">
        <v>502</v>
      </c>
      <c r="Q79" s="57"/>
      <c r="R79" s="57"/>
      <c r="S79" s="57"/>
      <c r="T79" s="57"/>
    </row>
    <row r="80" spans="1:21" s="60" customFormat="1" ht="21">
      <c r="A80" s="57"/>
      <c r="B80" s="57" t="s">
        <v>648</v>
      </c>
      <c r="C80" s="58"/>
      <c r="D80" s="58"/>
      <c r="F80" s="57"/>
      <c r="G80" s="57"/>
      <c r="H80" s="57" t="s">
        <v>649</v>
      </c>
      <c r="I80" s="57"/>
      <c r="J80" s="58"/>
      <c r="K80" s="58"/>
      <c r="L80" s="57"/>
      <c r="M80" s="61"/>
      <c r="N80" s="62"/>
      <c r="O80" s="62"/>
      <c r="P80" s="285" t="s">
        <v>650</v>
      </c>
      <c r="Q80" s="285"/>
      <c r="R80" s="285"/>
      <c r="S80" s="285"/>
      <c r="T80" s="285"/>
      <c r="U80" s="285"/>
    </row>
    <row r="81" spans="1:20" s="60" customFormat="1" ht="21">
      <c r="A81" s="57"/>
      <c r="B81" s="57" t="s">
        <v>651</v>
      </c>
      <c r="C81" s="58"/>
      <c r="D81" s="58"/>
      <c r="F81" s="57"/>
      <c r="G81" s="57"/>
      <c r="H81" s="57" t="s">
        <v>507</v>
      </c>
      <c r="I81" s="57"/>
      <c r="J81" s="58"/>
      <c r="K81" s="58"/>
      <c r="L81" s="57"/>
      <c r="M81" s="61"/>
      <c r="N81" s="57"/>
      <c r="O81" s="58"/>
      <c r="P81" s="57" t="s">
        <v>652</v>
      </c>
      <c r="Q81" s="58"/>
      <c r="R81" s="58"/>
      <c r="S81" s="57"/>
      <c r="T81" s="57"/>
    </row>
    <row r="82" spans="1:20" s="60" customFormat="1" ht="21">
      <c r="A82" s="57"/>
      <c r="B82" s="57" t="s">
        <v>509</v>
      </c>
      <c r="C82" s="58"/>
      <c r="D82" s="58"/>
      <c r="F82" s="57"/>
      <c r="G82" s="57"/>
      <c r="H82" s="57" t="s">
        <v>509</v>
      </c>
      <c r="I82" s="57"/>
      <c r="J82" s="58"/>
      <c r="K82" s="58"/>
      <c r="L82" s="57"/>
      <c r="M82" s="61"/>
      <c r="N82" s="57"/>
      <c r="O82" s="58"/>
      <c r="P82" s="57" t="s">
        <v>510</v>
      </c>
      <c r="Q82" s="58"/>
      <c r="R82" s="58"/>
      <c r="S82" s="57"/>
      <c r="T82" s="57"/>
    </row>
    <row r="83" spans="1:23" ht="21">
      <c r="A83" s="260" t="s">
        <v>191</v>
      </c>
      <c r="B83" s="291" t="s">
        <v>516</v>
      </c>
      <c r="C83" s="349" t="s">
        <v>1</v>
      </c>
      <c r="D83" s="284" t="s">
        <v>608</v>
      </c>
      <c r="E83" s="281"/>
      <c r="F83" s="282"/>
      <c r="G83" s="284" t="s">
        <v>4</v>
      </c>
      <c r="H83" s="282"/>
      <c r="I83" s="293" t="s">
        <v>517</v>
      </c>
      <c r="J83" s="294" t="s">
        <v>2</v>
      </c>
      <c r="K83" s="261" t="s">
        <v>11</v>
      </c>
      <c r="L83" s="284" t="s">
        <v>5</v>
      </c>
      <c r="M83" s="281"/>
      <c r="N83" s="281"/>
      <c r="O83" s="281"/>
      <c r="P83" s="281"/>
      <c r="Q83" s="281"/>
      <c r="R83" s="281"/>
      <c r="S83" s="282"/>
      <c r="T83" s="262" t="s">
        <v>7</v>
      </c>
      <c r="U83" s="263"/>
      <c r="V83" s="259" t="s">
        <v>183</v>
      </c>
      <c r="W83" s="189" t="s">
        <v>517</v>
      </c>
    </row>
    <row r="84" spans="1:22" ht="21">
      <c r="A84" s="260"/>
      <c r="B84" s="291"/>
      <c r="C84" s="351"/>
      <c r="D84" s="106">
        <v>2559</v>
      </c>
      <c r="E84" s="106">
        <v>2560</v>
      </c>
      <c r="F84" s="106">
        <v>2561</v>
      </c>
      <c r="G84" s="12">
        <v>2562</v>
      </c>
      <c r="H84" s="11" t="s">
        <v>13</v>
      </c>
      <c r="I84" s="293"/>
      <c r="J84" s="294"/>
      <c r="K84" s="261"/>
      <c r="L84" s="11" t="s">
        <v>6</v>
      </c>
      <c r="M84" s="11" t="s">
        <v>7</v>
      </c>
      <c r="N84" s="11" t="s">
        <v>8</v>
      </c>
      <c r="O84" s="11" t="s">
        <v>7</v>
      </c>
      <c r="P84" s="11" t="s">
        <v>9</v>
      </c>
      <c r="Q84" s="11" t="s">
        <v>7</v>
      </c>
      <c r="R84" s="11" t="s">
        <v>10</v>
      </c>
      <c r="S84" s="11" t="s">
        <v>7</v>
      </c>
      <c r="T84" s="107" t="s">
        <v>313</v>
      </c>
      <c r="U84" s="105" t="s">
        <v>314</v>
      </c>
      <c r="V84" s="259"/>
    </row>
    <row r="85" spans="1:23" ht="21">
      <c r="A85" s="14">
        <v>68</v>
      </c>
      <c r="B85" s="194" t="s">
        <v>908</v>
      </c>
      <c r="C85" s="355" t="s">
        <v>192</v>
      </c>
      <c r="D85" s="106">
        <v>0</v>
      </c>
      <c r="E85" s="106">
        <v>0</v>
      </c>
      <c r="F85" s="106">
        <v>0</v>
      </c>
      <c r="G85" s="12">
        <v>0</v>
      </c>
      <c r="H85" s="11">
        <v>0</v>
      </c>
      <c r="I85" s="12">
        <v>0</v>
      </c>
      <c r="J85" s="191">
        <v>1000</v>
      </c>
      <c r="K85" s="192">
        <f>I85*J85</f>
        <v>0</v>
      </c>
      <c r="L85" s="12">
        <v>0</v>
      </c>
      <c r="M85" s="11"/>
      <c r="N85" s="12">
        <v>0</v>
      </c>
      <c r="O85" s="11"/>
      <c r="P85" s="12">
        <v>0</v>
      </c>
      <c r="Q85" s="11"/>
      <c r="R85" s="12">
        <v>0</v>
      </c>
      <c r="S85" s="11"/>
      <c r="T85" s="12"/>
      <c r="U85" s="113"/>
      <c r="V85" s="114">
        <f>(SUM(D85,E85,F85))/3</f>
        <v>0</v>
      </c>
      <c r="W85" s="193">
        <f>G85-H85</f>
        <v>0</v>
      </c>
    </row>
    <row r="86" spans="1:23" ht="21">
      <c r="A86" s="14">
        <v>69</v>
      </c>
      <c r="B86" s="194" t="s">
        <v>909</v>
      </c>
      <c r="C86" s="355" t="s">
        <v>192</v>
      </c>
      <c r="D86" s="106">
        <v>0</v>
      </c>
      <c r="E86" s="106">
        <v>0</v>
      </c>
      <c r="F86" s="106">
        <v>0</v>
      </c>
      <c r="G86" s="12">
        <v>0</v>
      </c>
      <c r="H86" s="11">
        <v>0</v>
      </c>
      <c r="I86" s="12">
        <v>0</v>
      </c>
      <c r="J86" s="191">
        <v>5000</v>
      </c>
      <c r="K86" s="192">
        <f>I86*J86</f>
        <v>0</v>
      </c>
      <c r="L86" s="12">
        <v>0</v>
      </c>
      <c r="M86" s="11"/>
      <c r="N86" s="12">
        <v>0</v>
      </c>
      <c r="O86" s="11"/>
      <c r="P86" s="12">
        <v>0</v>
      </c>
      <c r="Q86" s="11"/>
      <c r="R86" s="12">
        <v>0</v>
      </c>
      <c r="S86" s="11"/>
      <c r="T86" s="12"/>
      <c r="U86" s="113"/>
      <c r="V86" s="114">
        <f>(SUM(D86,E86,F86))/3</f>
        <v>0</v>
      </c>
      <c r="W86" s="193">
        <f>G86-H86</f>
        <v>0</v>
      </c>
    </row>
    <row r="87" spans="1:23" ht="21">
      <c r="A87" s="14">
        <v>70</v>
      </c>
      <c r="B87" s="194" t="s">
        <v>910</v>
      </c>
      <c r="C87" s="355" t="s">
        <v>565</v>
      </c>
      <c r="D87" s="106">
        <v>0</v>
      </c>
      <c r="E87" s="106">
        <v>0</v>
      </c>
      <c r="F87" s="106">
        <v>0</v>
      </c>
      <c r="G87" s="12">
        <v>10</v>
      </c>
      <c r="H87" s="11">
        <v>0</v>
      </c>
      <c r="I87" s="12">
        <v>10</v>
      </c>
      <c r="J87" s="191">
        <v>4000</v>
      </c>
      <c r="K87" s="192">
        <f aca="true" t="shared" si="5" ref="K87:K118">I87*J87</f>
        <v>40000</v>
      </c>
      <c r="L87" s="12">
        <v>5</v>
      </c>
      <c r="M87" s="11"/>
      <c r="N87" s="12">
        <v>0</v>
      </c>
      <c r="O87" s="11"/>
      <c r="P87" s="12">
        <v>5</v>
      </c>
      <c r="Q87" s="11"/>
      <c r="R87" s="12">
        <v>0</v>
      </c>
      <c r="S87" s="11"/>
      <c r="T87" s="12"/>
      <c r="U87" s="113"/>
      <c r="V87" s="114">
        <f aca="true" t="shared" si="6" ref="V87:V102">(SUM(D87,E87,F87))/3</f>
        <v>0</v>
      </c>
      <c r="W87" s="193">
        <f aca="true" t="shared" si="7" ref="W87:W118">G87-H87</f>
        <v>10</v>
      </c>
    </row>
    <row r="88" spans="1:23" ht="21">
      <c r="A88" s="14">
        <v>71</v>
      </c>
      <c r="B88" s="194" t="s">
        <v>911</v>
      </c>
      <c r="C88" s="355" t="s">
        <v>565</v>
      </c>
      <c r="D88" s="106">
        <v>0</v>
      </c>
      <c r="E88" s="106">
        <v>0</v>
      </c>
      <c r="F88" s="106">
        <v>10</v>
      </c>
      <c r="G88" s="12">
        <v>25</v>
      </c>
      <c r="H88" s="11">
        <v>0</v>
      </c>
      <c r="I88" s="12">
        <v>25</v>
      </c>
      <c r="J88" s="191">
        <v>580</v>
      </c>
      <c r="K88" s="192">
        <f t="shared" si="5"/>
        <v>14500</v>
      </c>
      <c r="L88" s="12">
        <v>10</v>
      </c>
      <c r="M88" s="11"/>
      <c r="N88" s="12">
        <v>10</v>
      </c>
      <c r="O88" s="11"/>
      <c r="P88" s="12">
        <v>5</v>
      </c>
      <c r="Q88" s="11"/>
      <c r="R88" s="12">
        <v>0</v>
      </c>
      <c r="S88" s="11"/>
      <c r="T88" s="12"/>
      <c r="U88" s="113"/>
      <c r="V88" s="114">
        <f t="shared" si="6"/>
        <v>3.3333333333333335</v>
      </c>
      <c r="W88" s="193">
        <f t="shared" si="7"/>
        <v>25</v>
      </c>
    </row>
    <row r="89" spans="1:23" ht="21">
      <c r="A89" s="14">
        <v>72</v>
      </c>
      <c r="B89" s="10" t="s">
        <v>912</v>
      </c>
      <c r="C89" s="8" t="s">
        <v>792</v>
      </c>
      <c r="D89" s="106">
        <v>150</v>
      </c>
      <c r="E89" s="106">
        <v>150</v>
      </c>
      <c r="F89" s="106">
        <v>800</v>
      </c>
      <c r="G89" s="12">
        <v>150</v>
      </c>
      <c r="H89" s="11">
        <v>0</v>
      </c>
      <c r="I89" s="12">
        <v>150</v>
      </c>
      <c r="J89" s="10">
        <v>13</v>
      </c>
      <c r="K89" s="192">
        <f t="shared" si="5"/>
        <v>1950</v>
      </c>
      <c r="L89" s="12">
        <v>50</v>
      </c>
      <c r="M89" s="11"/>
      <c r="N89" s="12">
        <v>50</v>
      </c>
      <c r="O89" s="11"/>
      <c r="P89" s="12">
        <v>50</v>
      </c>
      <c r="Q89" s="11"/>
      <c r="R89" s="12">
        <v>0</v>
      </c>
      <c r="S89" s="11"/>
      <c r="T89" s="12"/>
      <c r="U89" s="113"/>
      <c r="V89" s="114">
        <f t="shared" si="6"/>
        <v>366.6666666666667</v>
      </c>
      <c r="W89" s="193">
        <f t="shared" si="7"/>
        <v>150</v>
      </c>
    </row>
    <row r="90" spans="1:23" ht="21">
      <c r="A90" s="14">
        <v>73</v>
      </c>
      <c r="B90" s="10" t="s">
        <v>913</v>
      </c>
      <c r="C90" s="8" t="s">
        <v>678</v>
      </c>
      <c r="D90" s="106">
        <v>0</v>
      </c>
      <c r="E90" s="106">
        <v>38</v>
      </c>
      <c r="F90" s="106">
        <v>0</v>
      </c>
      <c r="G90" s="12">
        <v>0</v>
      </c>
      <c r="H90" s="11">
        <v>0</v>
      </c>
      <c r="I90" s="12">
        <v>0</v>
      </c>
      <c r="J90" s="10">
        <v>600</v>
      </c>
      <c r="K90" s="192">
        <f t="shared" si="5"/>
        <v>0</v>
      </c>
      <c r="L90" s="12">
        <v>0</v>
      </c>
      <c r="M90" s="11"/>
      <c r="N90" s="12">
        <v>0</v>
      </c>
      <c r="O90" s="11"/>
      <c r="P90" s="12">
        <v>0</v>
      </c>
      <c r="Q90" s="11"/>
      <c r="R90" s="12">
        <v>0</v>
      </c>
      <c r="S90" s="11"/>
      <c r="T90" s="12"/>
      <c r="U90" s="113"/>
      <c r="V90" s="114">
        <f t="shared" si="6"/>
        <v>12.666666666666666</v>
      </c>
      <c r="W90" s="193">
        <f t="shared" si="7"/>
        <v>0</v>
      </c>
    </row>
    <row r="91" spans="1:23" ht="21">
      <c r="A91" s="14">
        <v>74</v>
      </c>
      <c r="B91" s="10" t="s">
        <v>914</v>
      </c>
      <c r="C91" s="8" t="s">
        <v>328</v>
      </c>
      <c r="D91" s="106">
        <v>0</v>
      </c>
      <c r="E91" s="106">
        <v>1</v>
      </c>
      <c r="F91" s="106">
        <v>0</v>
      </c>
      <c r="G91" s="12">
        <v>10</v>
      </c>
      <c r="H91" s="11">
        <v>0</v>
      </c>
      <c r="I91" s="12">
        <v>10</v>
      </c>
      <c r="J91" s="10">
        <v>240</v>
      </c>
      <c r="K91" s="192">
        <f t="shared" si="5"/>
        <v>2400</v>
      </c>
      <c r="L91" s="12">
        <v>3</v>
      </c>
      <c r="M91" s="11"/>
      <c r="N91" s="12">
        <v>3</v>
      </c>
      <c r="O91" s="11"/>
      <c r="P91" s="12">
        <v>1</v>
      </c>
      <c r="Q91" s="11"/>
      <c r="R91" s="12">
        <v>3</v>
      </c>
      <c r="S91" s="11"/>
      <c r="T91" s="12"/>
      <c r="U91" s="113"/>
      <c r="V91" s="114">
        <f t="shared" si="6"/>
        <v>0.3333333333333333</v>
      </c>
      <c r="W91" s="193">
        <f t="shared" si="7"/>
        <v>10</v>
      </c>
    </row>
    <row r="92" spans="1:23" ht="21">
      <c r="A92" s="14">
        <v>75</v>
      </c>
      <c r="B92" s="10" t="s">
        <v>915</v>
      </c>
      <c r="C92" s="8" t="s">
        <v>678</v>
      </c>
      <c r="D92" s="12">
        <v>10</v>
      </c>
      <c r="E92" s="12">
        <v>10</v>
      </c>
      <c r="F92" s="12">
        <v>10</v>
      </c>
      <c r="G92" s="12">
        <v>0</v>
      </c>
      <c r="H92" s="11">
        <v>0</v>
      </c>
      <c r="I92" s="12">
        <v>0</v>
      </c>
      <c r="J92" s="191">
        <v>80</v>
      </c>
      <c r="K92" s="192">
        <f t="shared" si="5"/>
        <v>0</v>
      </c>
      <c r="L92" s="12">
        <v>0</v>
      </c>
      <c r="M92" s="11"/>
      <c r="N92" s="12">
        <v>0</v>
      </c>
      <c r="O92" s="11"/>
      <c r="P92" s="12">
        <v>0</v>
      </c>
      <c r="Q92" s="11"/>
      <c r="R92" s="12">
        <v>0</v>
      </c>
      <c r="S92" s="11"/>
      <c r="T92" s="12"/>
      <c r="U92" s="113"/>
      <c r="V92" s="114">
        <f t="shared" si="6"/>
        <v>10</v>
      </c>
      <c r="W92" s="193">
        <f t="shared" si="7"/>
        <v>0</v>
      </c>
    </row>
    <row r="93" spans="1:23" ht="21">
      <c r="A93" s="14">
        <v>76</v>
      </c>
      <c r="B93" s="10" t="s">
        <v>916</v>
      </c>
      <c r="C93" s="8" t="s">
        <v>678</v>
      </c>
      <c r="D93" s="12">
        <v>10</v>
      </c>
      <c r="E93" s="12">
        <v>10</v>
      </c>
      <c r="F93" s="12">
        <v>10</v>
      </c>
      <c r="G93" s="12">
        <v>0</v>
      </c>
      <c r="H93" s="11">
        <v>0</v>
      </c>
      <c r="I93" s="12">
        <v>0</v>
      </c>
      <c r="J93" s="191">
        <v>85</v>
      </c>
      <c r="K93" s="192">
        <f t="shared" si="5"/>
        <v>0</v>
      </c>
      <c r="L93" s="12">
        <v>0</v>
      </c>
      <c r="M93" s="11"/>
      <c r="N93" s="12">
        <v>0</v>
      </c>
      <c r="O93" s="11"/>
      <c r="P93" s="12">
        <v>0</v>
      </c>
      <c r="Q93" s="11"/>
      <c r="R93" s="12">
        <v>0</v>
      </c>
      <c r="S93" s="11"/>
      <c r="T93" s="112"/>
      <c r="U93" s="113"/>
      <c r="V93" s="114">
        <f t="shared" si="6"/>
        <v>10</v>
      </c>
      <c r="W93" s="193">
        <f t="shared" si="7"/>
        <v>0</v>
      </c>
    </row>
    <row r="94" spans="1:23" ht="21">
      <c r="A94" s="14">
        <v>77</v>
      </c>
      <c r="B94" s="10" t="s">
        <v>917</v>
      </c>
      <c r="C94" s="8" t="s">
        <v>192</v>
      </c>
      <c r="D94" s="106">
        <v>0</v>
      </c>
      <c r="E94" s="106">
        <v>0</v>
      </c>
      <c r="F94" s="106">
        <v>0</v>
      </c>
      <c r="G94" s="12">
        <v>2</v>
      </c>
      <c r="H94" s="11">
        <v>0</v>
      </c>
      <c r="I94" s="12">
        <v>2</v>
      </c>
      <c r="J94" s="10">
        <v>800</v>
      </c>
      <c r="K94" s="192">
        <f t="shared" si="5"/>
        <v>1600</v>
      </c>
      <c r="L94" s="12">
        <v>2</v>
      </c>
      <c r="M94" s="11"/>
      <c r="N94" s="12">
        <v>0</v>
      </c>
      <c r="O94" s="11"/>
      <c r="P94" s="12">
        <v>0</v>
      </c>
      <c r="Q94" s="11"/>
      <c r="R94" s="12">
        <v>0</v>
      </c>
      <c r="S94" s="11"/>
      <c r="T94" s="12"/>
      <c r="U94" s="113"/>
      <c r="V94" s="114">
        <f t="shared" si="6"/>
        <v>0</v>
      </c>
      <c r="W94" s="193">
        <f t="shared" si="7"/>
        <v>2</v>
      </c>
    </row>
    <row r="95" spans="1:23" ht="21">
      <c r="A95" s="14">
        <v>78</v>
      </c>
      <c r="B95" s="194" t="s">
        <v>918</v>
      </c>
      <c r="C95" s="355" t="s">
        <v>792</v>
      </c>
      <c r="D95" s="106">
        <v>0</v>
      </c>
      <c r="E95" s="106">
        <v>0</v>
      </c>
      <c r="F95" s="106">
        <v>0</v>
      </c>
      <c r="G95" s="12">
        <v>5</v>
      </c>
      <c r="H95" s="11">
        <v>0</v>
      </c>
      <c r="I95" s="12">
        <v>5</v>
      </c>
      <c r="J95" s="191">
        <v>85</v>
      </c>
      <c r="K95" s="192">
        <f t="shared" si="5"/>
        <v>425</v>
      </c>
      <c r="L95" s="12">
        <v>5</v>
      </c>
      <c r="M95" s="11"/>
      <c r="N95" s="12">
        <v>0</v>
      </c>
      <c r="O95" s="11"/>
      <c r="P95" s="12">
        <v>0</v>
      </c>
      <c r="Q95" s="11"/>
      <c r="R95" s="12">
        <v>0</v>
      </c>
      <c r="S95" s="11"/>
      <c r="T95" s="12"/>
      <c r="U95" s="113"/>
      <c r="V95" s="114">
        <f t="shared" si="6"/>
        <v>0</v>
      </c>
      <c r="W95" s="193">
        <f t="shared" si="7"/>
        <v>5</v>
      </c>
    </row>
    <row r="96" spans="1:23" ht="21">
      <c r="A96" s="14">
        <v>79</v>
      </c>
      <c r="B96" s="10" t="s">
        <v>919</v>
      </c>
      <c r="C96" s="8" t="s">
        <v>678</v>
      </c>
      <c r="D96" s="106">
        <v>100</v>
      </c>
      <c r="E96" s="106">
        <v>0</v>
      </c>
      <c r="F96" s="106">
        <v>200</v>
      </c>
      <c r="G96" s="12">
        <v>70</v>
      </c>
      <c r="H96" s="11">
        <v>0</v>
      </c>
      <c r="I96" s="12">
        <v>70</v>
      </c>
      <c r="J96" s="191">
        <v>200</v>
      </c>
      <c r="K96" s="352">
        <f t="shared" si="5"/>
        <v>14000</v>
      </c>
      <c r="L96" s="12">
        <v>40</v>
      </c>
      <c r="M96" s="11"/>
      <c r="N96" s="12">
        <v>30</v>
      </c>
      <c r="O96" s="11"/>
      <c r="P96" s="12">
        <v>0</v>
      </c>
      <c r="Q96" s="11"/>
      <c r="R96" s="12">
        <v>0</v>
      </c>
      <c r="S96" s="11"/>
      <c r="T96" s="126"/>
      <c r="U96" s="113"/>
      <c r="V96" s="114">
        <f t="shared" si="6"/>
        <v>100</v>
      </c>
      <c r="W96" s="193">
        <f t="shared" si="7"/>
        <v>70</v>
      </c>
    </row>
    <row r="97" spans="1:23" ht="21">
      <c r="A97" s="14">
        <v>80</v>
      </c>
      <c r="B97" s="10" t="s">
        <v>920</v>
      </c>
      <c r="C97" s="8" t="s">
        <v>678</v>
      </c>
      <c r="D97" s="106">
        <v>100</v>
      </c>
      <c r="E97" s="106">
        <v>0</v>
      </c>
      <c r="F97" s="106">
        <v>200</v>
      </c>
      <c r="G97" s="12">
        <v>70</v>
      </c>
      <c r="H97" s="11">
        <v>0</v>
      </c>
      <c r="I97" s="12">
        <v>70</v>
      </c>
      <c r="J97" s="191">
        <v>200</v>
      </c>
      <c r="K97" s="352">
        <f t="shared" si="5"/>
        <v>14000</v>
      </c>
      <c r="L97" s="12">
        <v>40</v>
      </c>
      <c r="M97" s="11"/>
      <c r="N97" s="12">
        <v>30</v>
      </c>
      <c r="O97" s="11"/>
      <c r="P97" s="12">
        <v>0</v>
      </c>
      <c r="Q97" s="11"/>
      <c r="R97" s="12">
        <v>0</v>
      </c>
      <c r="S97" s="11"/>
      <c r="T97" s="126"/>
      <c r="U97" s="113"/>
      <c r="V97" s="114">
        <f t="shared" si="6"/>
        <v>100</v>
      </c>
      <c r="W97" s="193">
        <f t="shared" si="7"/>
        <v>70</v>
      </c>
    </row>
    <row r="98" spans="1:23" ht="21">
      <c r="A98" s="14">
        <v>81</v>
      </c>
      <c r="B98" s="10" t="s">
        <v>921</v>
      </c>
      <c r="C98" s="8" t="s">
        <v>460</v>
      </c>
      <c r="D98" s="106">
        <v>30</v>
      </c>
      <c r="E98" s="106">
        <v>0</v>
      </c>
      <c r="F98" s="106">
        <v>50</v>
      </c>
      <c r="G98" s="12">
        <v>0</v>
      </c>
      <c r="H98" s="11">
        <v>0</v>
      </c>
      <c r="I98" s="12">
        <v>0</v>
      </c>
      <c r="J98" s="191">
        <v>180</v>
      </c>
      <c r="K98" s="352">
        <f t="shared" si="5"/>
        <v>0</v>
      </c>
      <c r="L98" s="12">
        <v>0</v>
      </c>
      <c r="M98" s="11"/>
      <c r="N98" s="12">
        <v>0</v>
      </c>
      <c r="O98" s="11"/>
      <c r="P98" s="12">
        <v>0</v>
      </c>
      <c r="Q98" s="11"/>
      <c r="R98" s="12">
        <v>0</v>
      </c>
      <c r="S98" s="11"/>
      <c r="T98" s="126"/>
      <c r="U98" s="113"/>
      <c r="V98" s="114">
        <f t="shared" si="6"/>
        <v>26.666666666666668</v>
      </c>
      <c r="W98" s="193">
        <f t="shared" si="7"/>
        <v>0</v>
      </c>
    </row>
    <row r="99" spans="1:23" ht="21">
      <c r="A99" s="14">
        <v>82</v>
      </c>
      <c r="B99" s="10" t="s">
        <v>922</v>
      </c>
      <c r="C99" s="8" t="s">
        <v>678</v>
      </c>
      <c r="D99" s="106">
        <v>0</v>
      </c>
      <c r="E99" s="106">
        <v>0</v>
      </c>
      <c r="F99" s="106">
        <v>10</v>
      </c>
      <c r="G99" s="12">
        <v>0</v>
      </c>
      <c r="H99" s="11">
        <v>0</v>
      </c>
      <c r="I99" s="12">
        <v>0</v>
      </c>
      <c r="J99" s="191">
        <v>1400</v>
      </c>
      <c r="K99" s="352">
        <f t="shared" si="5"/>
        <v>0</v>
      </c>
      <c r="L99" s="12">
        <v>0</v>
      </c>
      <c r="M99" s="11"/>
      <c r="N99" s="12">
        <v>0</v>
      </c>
      <c r="O99" s="11"/>
      <c r="P99" s="12">
        <v>0</v>
      </c>
      <c r="Q99" s="11"/>
      <c r="R99" s="12">
        <v>0</v>
      </c>
      <c r="S99" s="11"/>
      <c r="T99" s="126"/>
      <c r="U99" s="113"/>
      <c r="V99" s="114">
        <f t="shared" si="6"/>
        <v>3.3333333333333335</v>
      </c>
      <c r="W99" s="193">
        <f t="shared" si="7"/>
        <v>0</v>
      </c>
    </row>
    <row r="100" spans="1:23" ht="21">
      <c r="A100" s="14">
        <v>83</v>
      </c>
      <c r="B100" s="10" t="s">
        <v>923</v>
      </c>
      <c r="C100" s="8" t="s">
        <v>678</v>
      </c>
      <c r="D100" s="106">
        <v>0</v>
      </c>
      <c r="E100" s="106">
        <v>15</v>
      </c>
      <c r="F100" s="106">
        <v>10</v>
      </c>
      <c r="G100" s="12">
        <v>0</v>
      </c>
      <c r="H100" s="11">
        <v>0</v>
      </c>
      <c r="I100" s="12">
        <v>0</v>
      </c>
      <c r="J100" s="191">
        <v>850</v>
      </c>
      <c r="K100" s="352">
        <f t="shared" si="5"/>
        <v>0</v>
      </c>
      <c r="L100" s="12">
        <v>0</v>
      </c>
      <c r="M100" s="11"/>
      <c r="N100" s="12">
        <v>0</v>
      </c>
      <c r="O100" s="11"/>
      <c r="P100" s="12">
        <v>0</v>
      </c>
      <c r="Q100" s="11"/>
      <c r="R100" s="12">
        <v>0</v>
      </c>
      <c r="S100" s="11"/>
      <c r="T100" s="12"/>
      <c r="U100" s="113"/>
      <c r="V100" s="114">
        <f t="shared" si="6"/>
        <v>8.333333333333334</v>
      </c>
      <c r="W100" s="193">
        <f t="shared" si="7"/>
        <v>0</v>
      </c>
    </row>
    <row r="101" spans="1:23" ht="21">
      <c r="A101" s="14">
        <v>84</v>
      </c>
      <c r="B101" s="10" t="s">
        <v>924</v>
      </c>
      <c r="C101" s="8" t="s">
        <v>678</v>
      </c>
      <c r="D101" s="106">
        <v>5</v>
      </c>
      <c r="E101" s="106">
        <v>5</v>
      </c>
      <c r="F101" s="106">
        <v>5</v>
      </c>
      <c r="G101" s="12">
        <v>0</v>
      </c>
      <c r="H101" s="11">
        <v>0</v>
      </c>
      <c r="I101" s="12">
        <v>0</v>
      </c>
      <c r="J101" s="191">
        <v>120</v>
      </c>
      <c r="K101" s="352">
        <f t="shared" si="5"/>
        <v>0</v>
      </c>
      <c r="L101" s="12">
        <v>0</v>
      </c>
      <c r="M101" s="11"/>
      <c r="N101" s="12">
        <v>0</v>
      </c>
      <c r="O101" s="11"/>
      <c r="P101" s="12">
        <v>0</v>
      </c>
      <c r="Q101" s="11"/>
      <c r="R101" s="12">
        <v>0</v>
      </c>
      <c r="S101" s="11"/>
      <c r="T101" s="12"/>
      <c r="U101" s="113"/>
      <c r="V101" s="114">
        <f t="shared" si="6"/>
        <v>5</v>
      </c>
      <c r="W101" s="193">
        <f t="shared" si="7"/>
        <v>0</v>
      </c>
    </row>
    <row r="102" spans="1:23" ht="21">
      <c r="A102" s="14">
        <v>85</v>
      </c>
      <c r="B102" s="10" t="s">
        <v>925</v>
      </c>
      <c r="C102" s="8" t="s">
        <v>678</v>
      </c>
      <c r="D102" s="106">
        <v>5</v>
      </c>
      <c r="E102" s="106">
        <v>10</v>
      </c>
      <c r="F102" s="106">
        <v>10</v>
      </c>
      <c r="G102" s="12">
        <v>5</v>
      </c>
      <c r="H102" s="11">
        <v>0</v>
      </c>
      <c r="I102" s="12">
        <v>5</v>
      </c>
      <c r="J102" s="191">
        <v>720</v>
      </c>
      <c r="K102" s="352">
        <f t="shared" si="5"/>
        <v>3600</v>
      </c>
      <c r="L102" s="12">
        <v>5</v>
      </c>
      <c r="M102" s="11"/>
      <c r="N102" s="12">
        <v>0</v>
      </c>
      <c r="O102" s="11"/>
      <c r="P102" s="12">
        <v>0</v>
      </c>
      <c r="Q102" s="11"/>
      <c r="R102" s="12">
        <v>0</v>
      </c>
      <c r="S102" s="11"/>
      <c r="T102" s="12"/>
      <c r="U102" s="113"/>
      <c r="V102" s="114">
        <f t="shared" si="6"/>
        <v>8.333333333333334</v>
      </c>
      <c r="W102" s="193">
        <f t="shared" si="7"/>
        <v>5</v>
      </c>
    </row>
    <row r="103" spans="1:23" s="116" customFormat="1" ht="21">
      <c r="A103" s="14">
        <v>86</v>
      </c>
      <c r="B103" s="10" t="s">
        <v>926</v>
      </c>
      <c r="C103" s="8" t="s">
        <v>678</v>
      </c>
      <c r="D103" s="106">
        <v>5</v>
      </c>
      <c r="E103" s="106">
        <v>10</v>
      </c>
      <c r="F103" s="106">
        <v>10</v>
      </c>
      <c r="G103" s="12">
        <v>3</v>
      </c>
      <c r="H103" s="11">
        <v>0</v>
      </c>
      <c r="I103" s="12">
        <v>3</v>
      </c>
      <c r="J103" s="191">
        <v>720</v>
      </c>
      <c r="K103" s="352">
        <f t="shared" si="5"/>
        <v>2160</v>
      </c>
      <c r="L103" s="12">
        <v>0</v>
      </c>
      <c r="M103" s="11"/>
      <c r="N103" s="12">
        <v>3</v>
      </c>
      <c r="O103" s="11"/>
      <c r="P103" s="12">
        <v>0</v>
      </c>
      <c r="Q103" s="11"/>
      <c r="R103" s="12">
        <v>0</v>
      </c>
      <c r="S103" s="11"/>
      <c r="T103" s="12"/>
      <c r="U103" s="113"/>
      <c r="V103" s="114">
        <f>(SUM(D103,E103,F103))/3</f>
        <v>8.333333333333334</v>
      </c>
      <c r="W103" s="193">
        <f t="shared" si="7"/>
        <v>3</v>
      </c>
    </row>
    <row r="104" spans="1:23" ht="21">
      <c r="A104" s="14">
        <v>87</v>
      </c>
      <c r="B104" s="10" t="s">
        <v>927</v>
      </c>
      <c r="C104" s="8" t="s">
        <v>678</v>
      </c>
      <c r="D104" s="106">
        <v>5</v>
      </c>
      <c r="E104" s="106">
        <v>5</v>
      </c>
      <c r="F104" s="106">
        <v>5</v>
      </c>
      <c r="G104" s="12">
        <v>3</v>
      </c>
      <c r="H104" s="11">
        <v>0</v>
      </c>
      <c r="I104" s="12">
        <v>3</v>
      </c>
      <c r="J104" s="191">
        <v>720</v>
      </c>
      <c r="K104" s="352">
        <f t="shared" si="5"/>
        <v>2160</v>
      </c>
      <c r="L104" s="12">
        <v>3</v>
      </c>
      <c r="M104" s="11"/>
      <c r="N104" s="12">
        <v>0</v>
      </c>
      <c r="O104" s="11"/>
      <c r="P104" s="12">
        <v>0</v>
      </c>
      <c r="Q104" s="11"/>
      <c r="R104" s="12">
        <v>0</v>
      </c>
      <c r="S104" s="11"/>
      <c r="T104" s="12"/>
      <c r="U104" s="113"/>
      <c r="V104" s="114">
        <f aca="true" t="shared" si="8" ref="V104:V118">(SUM(D104,E104,F104))/3</f>
        <v>5</v>
      </c>
      <c r="W104" s="193">
        <f t="shared" si="7"/>
        <v>3</v>
      </c>
    </row>
    <row r="105" spans="1:23" ht="21">
      <c r="A105" s="14">
        <v>88</v>
      </c>
      <c r="B105" s="10" t="s">
        <v>928</v>
      </c>
      <c r="C105" s="8" t="s">
        <v>678</v>
      </c>
      <c r="D105" s="106">
        <v>5</v>
      </c>
      <c r="E105" s="106">
        <v>10</v>
      </c>
      <c r="F105" s="106">
        <v>10</v>
      </c>
      <c r="G105" s="12">
        <v>3</v>
      </c>
      <c r="H105" s="11">
        <v>0</v>
      </c>
      <c r="I105" s="12">
        <v>3</v>
      </c>
      <c r="J105" s="191">
        <v>720</v>
      </c>
      <c r="K105" s="352">
        <f t="shared" si="5"/>
        <v>2160</v>
      </c>
      <c r="L105" s="12">
        <v>0</v>
      </c>
      <c r="M105" s="11"/>
      <c r="N105" s="12">
        <v>3</v>
      </c>
      <c r="O105" s="11"/>
      <c r="P105" s="12">
        <v>0</v>
      </c>
      <c r="Q105" s="11"/>
      <c r="R105" s="12">
        <v>0</v>
      </c>
      <c r="S105" s="11"/>
      <c r="T105" s="12"/>
      <c r="U105" s="113"/>
      <c r="V105" s="114">
        <f t="shared" si="8"/>
        <v>8.333333333333334</v>
      </c>
      <c r="W105" s="193">
        <f t="shared" si="7"/>
        <v>3</v>
      </c>
    </row>
    <row r="106" spans="1:23" ht="21">
      <c r="A106" s="14">
        <v>89</v>
      </c>
      <c r="B106" s="10" t="s">
        <v>929</v>
      </c>
      <c r="C106" s="8" t="s">
        <v>678</v>
      </c>
      <c r="D106" s="106">
        <v>3</v>
      </c>
      <c r="E106" s="106">
        <v>2</v>
      </c>
      <c r="F106" s="106">
        <v>0</v>
      </c>
      <c r="G106" s="12">
        <v>0</v>
      </c>
      <c r="H106" s="11">
        <v>0</v>
      </c>
      <c r="I106" s="12">
        <v>0</v>
      </c>
      <c r="J106" s="191">
        <v>1450</v>
      </c>
      <c r="K106" s="352">
        <f t="shared" si="5"/>
        <v>0</v>
      </c>
      <c r="L106" s="12">
        <v>0</v>
      </c>
      <c r="M106" s="11"/>
      <c r="N106" s="12">
        <v>0</v>
      </c>
      <c r="O106" s="11"/>
      <c r="P106" s="12">
        <v>0</v>
      </c>
      <c r="Q106" s="11"/>
      <c r="R106" s="12">
        <v>0</v>
      </c>
      <c r="S106" s="11"/>
      <c r="T106" s="12"/>
      <c r="U106" s="113"/>
      <c r="V106" s="114">
        <f t="shared" si="8"/>
        <v>1.6666666666666667</v>
      </c>
      <c r="W106" s="193">
        <f t="shared" si="7"/>
        <v>0</v>
      </c>
    </row>
    <row r="107" spans="1:23" ht="21">
      <c r="A107" s="14">
        <v>90</v>
      </c>
      <c r="B107" s="10" t="s">
        <v>930</v>
      </c>
      <c r="C107" s="8" t="s">
        <v>460</v>
      </c>
      <c r="D107" s="106">
        <v>5</v>
      </c>
      <c r="E107" s="106">
        <v>5</v>
      </c>
      <c r="F107" s="106">
        <v>5</v>
      </c>
      <c r="G107" s="12">
        <v>0</v>
      </c>
      <c r="H107" s="11">
        <v>0</v>
      </c>
      <c r="I107" s="12">
        <v>0</v>
      </c>
      <c r="J107" s="191">
        <v>220</v>
      </c>
      <c r="K107" s="352">
        <f t="shared" si="5"/>
        <v>0</v>
      </c>
      <c r="L107" s="12">
        <v>0</v>
      </c>
      <c r="M107" s="11"/>
      <c r="N107" s="12">
        <v>0</v>
      </c>
      <c r="O107" s="11"/>
      <c r="P107" s="12">
        <v>0</v>
      </c>
      <c r="Q107" s="11"/>
      <c r="R107" s="12">
        <v>0</v>
      </c>
      <c r="S107" s="11"/>
      <c r="T107" s="12"/>
      <c r="U107" s="113"/>
      <c r="V107" s="114">
        <f t="shared" si="8"/>
        <v>5</v>
      </c>
      <c r="W107" s="193">
        <f t="shared" si="7"/>
        <v>0</v>
      </c>
    </row>
    <row r="108" spans="1:23" ht="21">
      <c r="A108" s="14">
        <v>91</v>
      </c>
      <c r="B108" s="10" t="s">
        <v>931</v>
      </c>
      <c r="C108" s="8" t="s">
        <v>678</v>
      </c>
      <c r="D108" s="106">
        <v>10</v>
      </c>
      <c r="E108" s="106">
        <v>20</v>
      </c>
      <c r="F108" s="106">
        <v>20</v>
      </c>
      <c r="G108" s="12">
        <v>0</v>
      </c>
      <c r="H108" s="11">
        <v>0</v>
      </c>
      <c r="I108" s="12">
        <v>0</v>
      </c>
      <c r="J108" s="191">
        <v>1050</v>
      </c>
      <c r="K108" s="352">
        <f t="shared" si="5"/>
        <v>0</v>
      </c>
      <c r="L108" s="12">
        <v>0</v>
      </c>
      <c r="M108" s="11"/>
      <c r="N108" s="12">
        <v>0</v>
      </c>
      <c r="O108" s="11"/>
      <c r="P108" s="12">
        <v>0</v>
      </c>
      <c r="Q108" s="11"/>
      <c r="R108" s="12">
        <v>0</v>
      </c>
      <c r="S108" s="11"/>
      <c r="T108" s="12"/>
      <c r="U108" s="113"/>
      <c r="V108" s="114">
        <f t="shared" si="8"/>
        <v>16.666666666666668</v>
      </c>
      <c r="W108" s="193">
        <f t="shared" si="7"/>
        <v>0</v>
      </c>
    </row>
    <row r="109" spans="1:23" ht="21">
      <c r="A109" s="14">
        <v>92</v>
      </c>
      <c r="B109" s="10" t="s">
        <v>932</v>
      </c>
      <c r="C109" s="8" t="s">
        <v>678</v>
      </c>
      <c r="D109" s="106">
        <v>20</v>
      </c>
      <c r="E109" s="106">
        <v>20</v>
      </c>
      <c r="F109" s="106">
        <v>5</v>
      </c>
      <c r="G109" s="12">
        <v>2</v>
      </c>
      <c r="H109" s="11">
        <v>0</v>
      </c>
      <c r="I109" s="12">
        <v>2</v>
      </c>
      <c r="J109" s="191">
        <v>1545</v>
      </c>
      <c r="K109" s="352">
        <f t="shared" si="5"/>
        <v>3090</v>
      </c>
      <c r="L109" s="12">
        <v>2</v>
      </c>
      <c r="M109" s="11"/>
      <c r="N109" s="12">
        <v>0</v>
      </c>
      <c r="O109" s="11"/>
      <c r="P109" s="12">
        <v>0</v>
      </c>
      <c r="Q109" s="11"/>
      <c r="R109" s="12">
        <v>0</v>
      </c>
      <c r="S109" s="11"/>
      <c r="T109" s="12"/>
      <c r="U109" s="113"/>
      <c r="V109" s="114">
        <f t="shared" si="8"/>
        <v>15</v>
      </c>
      <c r="W109" s="193">
        <f t="shared" si="7"/>
        <v>2</v>
      </c>
    </row>
    <row r="110" spans="1:23" ht="21">
      <c r="A110" s="14">
        <v>93</v>
      </c>
      <c r="B110" s="10" t="s">
        <v>933</v>
      </c>
      <c r="C110" s="8" t="s">
        <v>678</v>
      </c>
      <c r="D110" s="106">
        <v>10</v>
      </c>
      <c r="E110" s="106">
        <v>0</v>
      </c>
      <c r="F110" s="106">
        <v>10</v>
      </c>
      <c r="G110" s="12">
        <v>2</v>
      </c>
      <c r="H110" s="11">
        <v>0</v>
      </c>
      <c r="I110" s="12">
        <v>2</v>
      </c>
      <c r="J110" s="191">
        <v>1350</v>
      </c>
      <c r="K110" s="352">
        <f t="shared" si="5"/>
        <v>2700</v>
      </c>
      <c r="L110" s="12">
        <v>2</v>
      </c>
      <c r="M110" s="11"/>
      <c r="N110" s="12">
        <v>0</v>
      </c>
      <c r="O110" s="11"/>
      <c r="P110" s="12">
        <v>0</v>
      </c>
      <c r="Q110" s="11"/>
      <c r="R110" s="12">
        <v>0</v>
      </c>
      <c r="S110" s="11"/>
      <c r="T110" s="12"/>
      <c r="U110" s="113"/>
      <c r="V110" s="114">
        <f t="shared" si="8"/>
        <v>6.666666666666667</v>
      </c>
      <c r="W110" s="193">
        <f t="shared" si="7"/>
        <v>2</v>
      </c>
    </row>
    <row r="111" spans="1:23" ht="21">
      <c r="A111" s="14">
        <v>94</v>
      </c>
      <c r="B111" s="10" t="s">
        <v>934</v>
      </c>
      <c r="C111" s="8" t="s">
        <v>678</v>
      </c>
      <c r="D111" s="106">
        <v>10</v>
      </c>
      <c r="E111" s="106">
        <v>0</v>
      </c>
      <c r="F111" s="106">
        <v>10</v>
      </c>
      <c r="G111" s="12">
        <v>2</v>
      </c>
      <c r="H111" s="11">
        <v>0</v>
      </c>
      <c r="I111" s="12">
        <v>2</v>
      </c>
      <c r="J111" s="191">
        <v>1640</v>
      </c>
      <c r="K111" s="352">
        <f t="shared" si="5"/>
        <v>3280</v>
      </c>
      <c r="L111" s="12">
        <v>2</v>
      </c>
      <c r="M111" s="11"/>
      <c r="N111" s="12">
        <v>0</v>
      </c>
      <c r="O111" s="11"/>
      <c r="P111" s="12">
        <v>0</v>
      </c>
      <c r="Q111" s="11"/>
      <c r="R111" s="12">
        <v>0</v>
      </c>
      <c r="S111" s="11"/>
      <c r="T111" s="12"/>
      <c r="U111" s="113"/>
      <c r="V111" s="114">
        <f t="shared" si="8"/>
        <v>6.666666666666667</v>
      </c>
      <c r="W111" s="193">
        <f t="shared" si="7"/>
        <v>2</v>
      </c>
    </row>
    <row r="112" spans="1:23" ht="21">
      <c r="A112" s="14">
        <v>95</v>
      </c>
      <c r="B112" s="10" t="s">
        <v>935</v>
      </c>
      <c r="C112" s="8" t="s">
        <v>678</v>
      </c>
      <c r="D112" s="106">
        <v>10</v>
      </c>
      <c r="E112" s="106">
        <v>0</v>
      </c>
      <c r="F112" s="106">
        <v>10</v>
      </c>
      <c r="G112" s="12">
        <v>0</v>
      </c>
      <c r="H112" s="11">
        <v>0</v>
      </c>
      <c r="I112" s="12">
        <v>0</v>
      </c>
      <c r="J112" s="191">
        <v>900</v>
      </c>
      <c r="K112" s="352">
        <f t="shared" si="5"/>
        <v>0</v>
      </c>
      <c r="L112" s="12">
        <v>0</v>
      </c>
      <c r="M112" s="11"/>
      <c r="N112" s="12">
        <v>0</v>
      </c>
      <c r="O112" s="11"/>
      <c r="P112" s="12">
        <v>0</v>
      </c>
      <c r="Q112" s="11"/>
      <c r="R112" s="12">
        <v>0</v>
      </c>
      <c r="S112" s="11"/>
      <c r="T112" s="12"/>
      <c r="U112" s="113"/>
      <c r="V112" s="114">
        <f t="shared" si="8"/>
        <v>6.666666666666667</v>
      </c>
      <c r="W112" s="193">
        <f t="shared" si="7"/>
        <v>0</v>
      </c>
    </row>
    <row r="113" spans="1:23" ht="21">
      <c r="A113" s="14">
        <v>96</v>
      </c>
      <c r="B113" s="10" t="s">
        <v>936</v>
      </c>
      <c r="C113" s="8" t="s">
        <v>678</v>
      </c>
      <c r="D113" s="106">
        <v>10</v>
      </c>
      <c r="E113" s="106">
        <v>0</v>
      </c>
      <c r="F113" s="106">
        <v>10</v>
      </c>
      <c r="G113" s="12">
        <v>0</v>
      </c>
      <c r="H113" s="11">
        <v>0</v>
      </c>
      <c r="I113" s="12">
        <v>0</v>
      </c>
      <c r="J113" s="191">
        <v>1100</v>
      </c>
      <c r="K113" s="352">
        <f t="shared" si="5"/>
        <v>0</v>
      </c>
      <c r="L113" s="12">
        <v>0</v>
      </c>
      <c r="M113" s="11"/>
      <c r="N113" s="12">
        <v>0</v>
      </c>
      <c r="O113" s="11"/>
      <c r="P113" s="12">
        <v>0</v>
      </c>
      <c r="Q113" s="11"/>
      <c r="R113" s="12">
        <v>0</v>
      </c>
      <c r="S113" s="11"/>
      <c r="T113" s="12"/>
      <c r="U113" s="113"/>
      <c r="V113" s="114">
        <f t="shared" si="8"/>
        <v>6.666666666666667</v>
      </c>
      <c r="W113" s="193">
        <f t="shared" si="7"/>
        <v>0</v>
      </c>
    </row>
    <row r="114" spans="1:23" ht="21">
      <c r="A114" s="14">
        <v>97</v>
      </c>
      <c r="B114" s="10" t="s">
        <v>937</v>
      </c>
      <c r="C114" s="8" t="s">
        <v>678</v>
      </c>
      <c r="D114" s="106">
        <v>10</v>
      </c>
      <c r="E114" s="106">
        <v>5</v>
      </c>
      <c r="F114" s="106">
        <v>0</v>
      </c>
      <c r="G114" s="12">
        <v>2</v>
      </c>
      <c r="H114" s="11">
        <v>0</v>
      </c>
      <c r="I114" s="12">
        <v>2</v>
      </c>
      <c r="J114" s="191">
        <v>140</v>
      </c>
      <c r="K114" s="352">
        <f t="shared" si="5"/>
        <v>280</v>
      </c>
      <c r="L114" s="12">
        <v>2</v>
      </c>
      <c r="M114" s="11"/>
      <c r="N114" s="12">
        <v>0</v>
      </c>
      <c r="O114" s="11"/>
      <c r="P114" s="12">
        <v>0</v>
      </c>
      <c r="Q114" s="11"/>
      <c r="R114" s="12">
        <v>0</v>
      </c>
      <c r="S114" s="11"/>
      <c r="T114" s="12"/>
      <c r="U114" s="113"/>
      <c r="V114" s="114">
        <f t="shared" si="8"/>
        <v>5</v>
      </c>
      <c r="W114" s="193">
        <f t="shared" si="7"/>
        <v>2</v>
      </c>
    </row>
    <row r="115" spans="1:23" ht="21">
      <c r="A115" s="14">
        <v>98</v>
      </c>
      <c r="B115" s="10" t="s">
        <v>938</v>
      </c>
      <c r="C115" s="8" t="s">
        <v>678</v>
      </c>
      <c r="D115" s="106">
        <v>10</v>
      </c>
      <c r="E115" s="106">
        <v>5</v>
      </c>
      <c r="F115" s="106">
        <v>0</v>
      </c>
      <c r="G115" s="12">
        <v>0</v>
      </c>
      <c r="H115" s="11">
        <v>0</v>
      </c>
      <c r="I115" s="12">
        <v>0</v>
      </c>
      <c r="J115" s="191">
        <v>1100</v>
      </c>
      <c r="K115" s="352">
        <f t="shared" si="5"/>
        <v>0</v>
      </c>
      <c r="L115" s="12">
        <v>0</v>
      </c>
      <c r="M115" s="11"/>
      <c r="N115" s="12">
        <v>0</v>
      </c>
      <c r="O115" s="11"/>
      <c r="P115" s="12">
        <v>0</v>
      </c>
      <c r="Q115" s="11"/>
      <c r="R115" s="12">
        <v>0</v>
      </c>
      <c r="S115" s="11"/>
      <c r="T115" s="12"/>
      <c r="U115" s="113"/>
      <c r="V115" s="114">
        <f t="shared" si="8"/>
        <v>5</v>
      </c>
      <c r="W115" s="193">
        <f t="shared" si="7"/>
        <v>0</v>
      </c>
    </row>
    <row r="116" spans="1:23" ht="21">
      <c r="A116" s="14">
        <v>99</v>
      </c>
      <c r="B116" s="10" t="s">
        <v>939</v>
      </c>
      <c r="C116" s="8" t="s">
        <v>678</v>
      </c>
      <c r="D116" s="106">
        <v>10</v>
      </c>
      <c r="E116" s="106">
        <v>0</v>
      </c>
      <c r="F116" s="106">
        <v>5</v>
      </c>
      <c r="G116" s="12">
        <v>0</v>
      </c>
      <c r="H116" s="11">
        <v>0</v>
      </c>
      <c r="I116" s="12">
        <v>0</v>
      </c>
      <c r="J116" s="191">
        <v>1100</v>
      </c>
      <c r="K116" s="352">
        <f t="shared" si="5"/>
        <v>0</v>
      </c>
      <c r="L116" s="12">
        <v>0</v>
      </c>
      <c r="M116" s="11"/>
      <c r="N116" s="12">
        <v>0</v>
      </c>
      <c r="O116" s="11"/>
      <c r="P116" s="12">
        <v>0</v>
      </c>
      <c r="Q116" s="11"/>
      <c r="R116" s="12">
        <v>0</v>
      </c>
      <c r="S116" s="11"/>
      <c r="T116" s="12"/>
      <c r="U116" s="113"/>
      <c r="V116" s="114">
        <f t="shared" si="8"/>
        <v>5</v>
      </c>
      <c r="W116" s="193">
        <f t="shared" si="7"/>
        <v>0</v>
      </c>
    </row>
    <row r="117" spans="1:23" ht="21">
      <c r="A117" s="14">
        <v>100</v>
      </c>
      <c r="B117" s="10" t="s">
        <v>940</v>
      </c>
      <c r="C117" s="8" t="s">
        <v>678</v>
      </c>
      <c r="D117" s="106">
        <v>5</v>
      </c>
      <c r="E117" s="106">
        <v>0</v>
      </c>
      <c r="F117" s="106">
        <v>5</v>
      </c>
      <c r="G117" s="12">
        <v>0</v>
      </c>
      <c r="H117" s="11">
        <v>0</v>
      </c>
      <c r="I117" s="12">
        <v>0</v>
      </c>
      <c r="J117" s="191">
        <v>1800</v>
      </c>
      <c r="K117" s="352">
        <f t="shared" si="5"/>
        <v>0</v>
      </c>
      <c r="L117" s="12">
        <v>0</v>
      </c>
      <c r="M117" s="11"/>
      <c r="N117" s="12">
        <v>0</v>
      </c>
      <c r="O117" s="11"/>
      <c r="P117" s="12">
        <v>0</v>
      </c>
      <c r="Q117" s="11"/>
      <c r="R117" s="12">
        <v>0</v>
      </c>
      <c r="S117" s="11"/>
      <c r="T117" s="12"/>
      <c r="U117" s="113"/>
      <c r="V117" s="114">
        <f t="shared" si="8"/>
        <v>3.3333333333333335</v>
      </c>
      <c r="W117" s="193"/>
    </row>
    <row r="118" spans="1:23" s="116" customFormat="1" ht="21">
      <c r="A118" s="14">
        <v>101</v>
      </c>
      <c r="B118" s="10" t="s">
        <v>941</v>
      </c>
      <c r="C118" s="8" t="s">
        <v>678</v>
      </c>
      <c r="D118" s="106">
        <v>5</v>
      </c>
      <c r="E118" s="106">
        <v>0</v>
      </c>
      <c r="F118" s="106">
        <v>0</v>
      </c>
      <c r="G118" s="12">
        <v>0</v>
      </c>
      <c r="H118" s="11">
        <v>0</v>
      </c>
      <c r="I118" s="12">
        <v>0</v>
      </c>
      <c r="J118" s="191">
        <v>1800</v>
      </c>
      <c r="K118" s="352">
        <f t="shared" si="5"/>
        <v>0</v>
      </c>
      <c r="L118" s="12">
        <v>0</v>
      </c>
      <c r="M118" s="11"/>
      <c r="N118" s="12">
        <v>0</v>
      </c>
      <c r="O118" s="11"/>
      <c r="P118" s="12">
        <v>0</v>
      </c>
      <c r="Q118" s="11"/>
      <c r="R118" s="12">
        <v>0</v>
      </c>
      <c r="S118" s="11"/>
      <c r="T118" s="12"/>
      <c r="U118" s="113"/>
      <c r="V118" s="114">
        <f t="shared" si="8"/>
        <v>1.6666666666666667</v>
      </c>
      <c r="W118" s="193">
        <f t="shared" si="7"/>
        <v>0</v>
      </c>
    </row>
    <row r="119" spans="1:23" s="116" customFormat="1" ht="21">
      <c r="A119" s="195"/>
      <c r="B119" s="353"/>
      <c r="C119" s="353"/>
      <c r="D119" s="197"/>
      <c r="E119" s="197"/>
      <c r="F119" s="197"/>
      <c r="G119" s="177"/>
      <c r="H119" s="196"/>
      <c r="I119" s="177"/>
      <c r="J119" s="198"/>
      <c r="K119" s="354">
        <f>SUM(K85:K118)</f>
        <v>108305</v>
      </c>
      <c r="L119" s="177"/>
      <c r="M119" s="196"/>
      <c r="N119" s="177"/>
      <c r="O119" s="196"/>
      <c r="P119" s="177"/>
      <c r="Q119" s="196"/>
      <c r="R119" s="177"/>
      <c r="S119" s="196"/>
      <c r="T119" s="177"/>
      <c r="U119" s="199"/>
      <c r="V119" s="114"/>
      <c r="W119" s="200"/>
    </row>
    <row r="120" spans="1:20" s="60" customFormat="1" ht="21">
      <c r="A120" s="57"/>
      <c r="B120" s="57" t="s">
        <v>500</v>
      </c>
      <c r="C120" s="58"/>
      <c r="D120" s="58"/>
      <c r="F120" s="57"/>
      <c r="G120" s="57"/>
      <c r="H120" s="57" t="s">
        <v>501</v>
      </c>
      <c r="I120" s="57"/>
      <c r="J120" s="57"/>
      <c r="K120" s="57"/>
      <c r="L120" s="57"/>
      <c r="M120" s="61"/>
      <c r="N120" s="57"/>
      <c r="O120" s="57"/>
      <c r="P120" s="57" t="s">
        <v>502</v>
      </c>
      <c r="Q120" s="57"/>
      <c r="R120" s="57"/>
      <c r="S120" s="57"/>
      <c r="T120" s="57"/>
    </row>
    <row r="121" spans="1:21" s="60" customFormat="1" ht="21">
      <c r="A121" s="57"/>
      <c r="B121" s="57" t="s">
        <v>648</v>
      </c>
      <c r="C121" s="58"/>
      <c r="D121" s="58"/>
      <c r="F121" s="57"/>
      <c r="G121" s="57"/>
      <c r="H121" s="57" t="s">
        <v>649</v>
      </c>
      <c r="I121" s="57"/>
      <c r="J121" s="58"/>
      <c r="K121" s="58"/>
      <c r="L121" s="57"/>
      <c r="M121" s="61"/>
      <c r="N121" s="62"/>
      <c r="O121" s="62"/>
      <c r="P121" s="285" t="s">
        <v>650</v>
      </c>
      <c r="Q121" s="285"/>
      <c r="R121" s="285"/>
      <c r="S121" s="285"/>
      <c r="T121" s="285"/>
      <c r="U121" s="285"/>
    </row>
    <row r="122" spans="1:20" s="60" customFormat="1" ht="21">
      <c r="A122" s="57"/>
      <c r="B122" s="57" t="s">
        <v>651</v>
      </c>
      <c r="C122" s="58"/>
      <c r="D122" s="58"/>
      <c r="F122" s="57"/>
      <c r="G122" s="57"/>
      <c r="H122" s="57" t="s">
        <v>507</v>
      </c>
      <c r="I122" s="57"/>
      <c r="J122" s="58"/>
      <c r="K122" s="58"/>
      <c r="L122" s="57"/>
      <c r="M122" s="61"/>
      <c r="N122" s="57"/>
      <c r="O122" s="58"/>
      <c r="P122" s="57" t="s">
        <v>652</v>
      </c>
      <c r="Q122" s="58"/>
      <c r="R122" s="58"/>
      <c r="S122" s="57"/>
      <c r="T122" s="57"/>
    </row>
    <row r="123" spans="1:20" s="60" customFormat="1" ht="21">
      <c r="A123" s="57"/>
      <c r="B123" s="57" t="s">
        <v>509</v>
      </c>
      <c r="C123" s="58"/>
      <c r="D123" s="58"/>
      <c r="F123" s="57"/>
      <c r="G123" s="57"/>
      <c r="H123" s="57" t="s">
        <v>509</v>
      </c>
      <c r="I123" s="57"/>
      <c r="J123" s="58"/>
      <c r="K123" s="58"/>
      <c r="L123" s="57"/>
      <c r="M123" s="61"/>
      <c r="N123" s="57"/>
      <c r="O123" s="58"/>
      <c r="P123" s="57" t="s">
        <v>510</v>
      </c>
      <c r="Q123" s="58"/>
      <c r="R123" s="58"/>
      <c r="S123" s="57"/>
      <c r="T123" s="57"/>
    </row>
    <row r="124" spans="1:23" ht="21">
      <c r="A124" s="260" t="s">
        <v>191</v>
      </c>
      <c r="B124" s="291" t="s">
        <v>516</v>
      </c>
      <c r="C124" s="349" t="s">
        <v>1</v>
      </c>
      <c r="D124" s="284" t="s">
        <v>608</v>
      </c>
      <c r="E124" s="281"/>
      <c r="F124" s="282"/>
      <c r="G124" s="284" t="s">
        <v>4</v>
      </c>
      <c r="H124" s="282"/>
      <c r="I124" s="293" t="s">
        <v>517</v>
      </c>
      <c r="J124" s="294" t="s">
        <v>2</v>
      </c>
      <c r="K124" s="261" t="s">
        <v>11</v>
      </c>
      <c r="L124" s="284" t="s">
        <v>5</v>
      </c>
      <c r="M124" s="281"/>
      <c r="N124" s="281"/>
      <c r="O124" s="281"/>
      <c r="P124" s="281"/>
      <c r="Q124" s="281"/>
      <c r="R124" s="281"/>
      <c r="S124" s="282"/>
      <c r="T124" s="262" t="s">
        <v>7</v>
      </c>
      <c r="U124" s="263"/>
      <c r="V124" s="259" t="s">
        <v>183</v>
      </c>
      <c r="W124" s="189" t="s">
        <v>517</v>
      </c>
    </row>
    <row r="125" spans="1:22" ht="21">
      <c r="A125" s="260"/>
      <c r="B125" s="291"/>
      <c r="C125" s="351"/>
      <c r="D125" s="106">
        <v>2559</v>
      </c>
      <c r="E125" s="106">
        <v>2560</v>
      </c>
      <c r="F125" s="106">
        <v>2561</v>
      </c>
      <c r="G125" s="12">
        <v>2562</v>
      </c>
      <c r="H125" s="11" t="s">
        <v>13</v>
      </c>
      <c r="I125" s="293"/>
      <c r="J125" s="294"/>
      <c r="K125" s="261"/>
      <c r="L125" s="11" t="s">
        <v>6</v>
      </c>
      <c r="M125" s="11" t="s">
        <v>7</v>
      </c>
      <c r="N125" s="11" t="s">
        <v>8</v>
      </c>
      <c r="O125" s="11" t="s">
        <v>7</v>
      </c>
      <c r="P125" s="11" t="s">
        <v>9</v>
      </c>
      <c r="Q125" s="11" t="s">
        <v>7</v>
      </c>
      <c r="R125" s="11" t="s">
        <v>10</v>
      </c>
      <c r="S125" s="11" t="s">
        <v>7</v>
      </c>
      <c r="T125" s="107" t="s">
        <v>313</v>
      </c>
      <c r="U125" s="105" t="s">
        <v>314</v>
      </c>
      <c r="V125" s="259"/>
    </row>
    <row r="126" spans="1:23" ht="21">
      <c r="A126" s="14">
        <v>102</v>
      </c>
      <c r="B126" s="10" t="s">
        <v>942</v>
      </c>
      <c r="C126" s="8" t="s">
        <v>678</v>
      </c>
      <c r="D126" s="106">
        <v>5</v>
      </c>
      <c r="E126" s="106">
        <v>0</v>
      </c>
      <c r="F126" s="106">
        <v>10</v>
      </c>
      <c r="G126" s="12">
        <v>0</v>
      </c>
      <c r="H126" s="11">
        <v>0</v>
      </c>
      <c r="I126" s="12">
        <v>0</v>
      </c>
      <c r="J126" s="191">
        <v>1600</v>
      </c>
      <c r="K126" s="352">
        <f>I126*J126</f>
        <v>0</v>
      </c>
      <c r="L126" s="12">
        <v>0</v>
      </c>
      <c r="M126" s="11"/>
      <c r="N126" s="12">
        <v>0</v>
      </c>
      <c r="O126" s="11"/>
      <c r="P126" s="12">
        <v>0</v>
      </c>
      <c r="Q126" s="11"/>
      <c r="R126" s="12">
        <v>0</v>
      </c>
      <c r="S126" s="11"/>
      <c r="T126" s="12"/>
      <c r="U126" s="113"/>
      <c r="V126" s="114">
        <f aca="true" t="shared" si="9" ref="V126:V158">(SUM(D126,E126,F126))/3</f>
        <v>5</v>
      </c>
      <c r="W126" s="193">
        <f aca="true" t="shared" si="10" ref="W126:W157">G126-H126</f>
        <v>0</v>
      </c>
    </row>
    <row r="127" spans="1:23" ht="21">
      <c r="A127" s="14">
        <v>103</v>
      </c>
      <c r="B127" s="10" t="s">
        <v>943</v>
      </c>
      <c r="C127" s="8" t="s">
        <v>678</v>
      </c>
      <c r="D127" s="106">
        <v>5</v>
      </c>
      <c r="E127" s="106">
        <v>0</v>
      </c>
      <c r="F127" s="106">
        <v>10</v>
      </c>
      <c r="G127" s="12">
        <v>0</v>
      </c>
      <c r="H127" s="11">
        <v>0</v>
      </c>
      <c r="I127" s="12">
        <v>0</v>
      </c>
      <c r="J127" s="191">
        <v>700</v>
      </c>
      <c r="K127" s="352">
        <f aca="true" t="shared" si="11" ref="K127:K159">I127*J127</f>
        <v>0</v>
      </c>
      <c r="L127" s="12">
        <v>0</v>
      </c>
      <c r="M127" s="11"/>
      <c r="N127" s="12">
        <v>0</v>
      </c>
      <c r="O127" s="11"/>
      <c r="P127" s="12">
        <v>0</v>
      </c>
      <c r="Q127" s="11"/>
      <c r="R127" s="12">
        <v>0</v>
      </c>
      <c r="S127" s="11"/>
      <c r="T127" s="12"/>
      <c r="U127" s="113"/>
      <c r="V127" s="114">
        <f t="shared" si="9"/>
        <v>5</v>
      </c>
      <c r="W127" s="193">
        <f t="shared" si="10"/>
        <v>0</v>
      </c>
    </row>
    <row r="128" spans="1:23" ht="21">
      <c r="A128" s="14">
        <v>104</v>
      </c>
      <c r="B128" s="10" t="s">
        <v>944</v>
      </c>
      <c r="C128" s="8" t="s">
        <v>460</v>
      </c>
      <c r="D128" s="106">
        <v>30</v>
      </c>
      <c r="E128" s="106">
        <v>40</v>
      </c>
      <c r="F128" s="106">
        <v>40</v>
      </c>
      <c r="G128" s="12">
        <v>0</v>
      </c>
      <c r="H128" s="11">
        <v>0</v>
      </c>
      <c r="I128" s="12">
        <v>0</v>
      </c>
      <c r="J128" s="191">
        <v>80</v>
      </c>
      <c r="K128" s="352">
        <f t="shared" si="11"/>
        <v>0</v>
      </c>
      <c r="L128" s="12">
        <v>0</v>
      </c>
      <c r="M128" s="11"/>
      <c r="N128" s="12">
        <v>0</v>
      </c>
      <c r="O128" s="11"/>
      <c r="P128" s="12">
        <v>0</v>
      </c>
      <c r="Q128" s="11"/>
      <c r="R128" s="12">
        <v>0</v>
      </c>
      <c r="S128" s="11"/>
      <c r="T128" s="12"/>
      <c r="U128" s="113"/>
      <c r="V128" s="114">
        <f t="shared" si="9"/>
        <v>36.666666666666664</v>
      </c>
      <c r="W128" s="193">
        <f t="shared" si="10"/>
        <v>0</v>
      </c>
    </row>
    <row r="129" spans="1:23" ht="21">
      <c r="A129" s="14">
        <v>105</v>
      </c>
      <c r="B129" s="10" t="s">
        <v>945</v>
      </c>
      <c r="C129" s="8" t="s">
        <v>678</v>
      </c>
      <c r="D129" s="106">
        <v>30</v>
      </c>
      <c r="E129" s="106">
        <v>40</v>
      </c>
      <c r="F129" s="106">
        <v>40</v>
      </c>
      <c r="G129" s="12">
        <v>0</v>
      </c>
      <c r="H129" s="11">
        <v>0</v>
      </c>
      <c r="I129" s="12">
        <v>0</v>
      </c>
      <c r="J129" s="191">
        <v>1350</v>
      </c>
      <c r="K129" s="352">
        <f t="shared" si="11"/>
        <v>0</v>
      </c>
      <c r="L129" s="12">
        <v>0</v>
      </c>
      <c r="M129" s="11"/>
      <c r="N129" s="12">
        <v>0</v>
      </c>
      <c r="O129" s="11"/>
      <c r="P129" s="12">
        <v>0</v>
      </c>
      <c r="Q129" s="11"/>
      <c r="R129" s="12">
        <v>0</v>
      </c>
      <c r="S129" s="11"/>
      <c r="T129" s="12"/>
      <c r="U129" s="113"/>
      <c r="V129" s="114">
        <f t="shared" si="9"/>
        <v>36.666666666666664</v>
      </c>
      <c r="W129" s="193">
        <f t="shared" si="10"/>
        <v>0</v>
      </c>
    </row>
    <row r="130" spans="1:23" ht="21">
      <c r="A130" s="14">
        <v>106</v>
      </c>
      <c r="B130" s="10" t="s">
        <v>946</v>
      </c>
      <c r="C130" s="8" t="s">
        <v>460</v>
      </c>
      <c r="D130" s="106">
        <v>30</v>
      </c>
      <c r="E130" s="106">
        <v>40</v>
      </c>
      <c r="F130" s="106">
        <v>40</v>
      </c>
      <c r="G130" s="12">
        <v>0</v>
      </c>
      <c r="H130" s="11">
        <v>0</v>
      </c>
      <c r="I130" s="12">
        <v>0</v>
      </c>
      <c r="J130" s="191">
        <v>155</v>
      </c>
      <c r="K130" s="352">
        <f t="shared" si="11"/>
        <v>0</v>
      </c>
      <c r="L130" s="12">
        <v>0</v>
      </c>
      <c r="M130" s="11"/>
      <c r="N130" s="12">
        <v>0</v>
      </c>
      <c r="O130" s="11"/>
      <c r="P130" s="12">
        <v>0</v>
      </c>
      <c r="Q130" s="11"/>
      <c r="R130" s="12">
        <v>0</v>
      </c>
      <c r="S130" s="11"/>
      <c r="T130" s="12"/>
      <c r="U130" s="113"/>
      <c r="V130" s="114">
        <f t="shared" si="9"/>
        <v>36.666666666666664</v>
      </c>
      <c r="W130" s="193">
        <f t="shared" si="10"/>
        <v>0</v>
      </c>
    </row>
    <row r="131" spans="1:23" ht="21">
      <c r="A131" s="14">
        <v>107</v>
      </c>
      <c r="B131" s="10" t="s">
        <v>947</v>
      </c>
      <c r="C131" s="8" t="s">
        <v>678</v>
      </c>
      <c r="D131" s="106">
        <v>10</v>
      </c>
      <c r="E131" s="106">
        <v>20</v>
      </c>
      <c r="F131" s="106">
        <v>20</v>
      </c>
      <c r="G131" s="12">
        <v>0</v>
      </c>
      <c r="H131" s="11">
        <v>0</v>
      </c>
      <c r="I131" s="12">
        <v>0</v>
      </c>
      <c r="J131" s="191">
        <v>155</v>
      </c>
      <c r="K131" s="352">
        <f t="shared" si="11"/>
        <v>0</v>
      </c>
      <c r="L131" s="12">
        <v>0</v>
      </c>
      <c r="M131" s="11"/>
      <c r="N131" s="12">
        <v>0</v>
      </c>
      <c r="O131" s="11"/>
      <c r="P131" s="12">
        <v>0</v>
      </c>
      <c r="Q131" s="11"/>
      <c r="R131" s="12">
        <v>0</v>
      </c>
      <c r="S131" s="11"/>
      <c r="T131" s="117"/>
      <c r="U131" s="113"/>
      <c r="V131" s="114">
        <f t="shared" si="9"/>
        <v>16.666666666666668</v>
      </c>
      <c r="W131" s="193">
        <f t="shared" si="10"/>
        <v>0</v>
      </c>
    </row>
    <row r="132" spans="1:23" ht="21">
      <c r="A132" s="14">
        <v>108</v>
      </c>
      <c r="B132" s="10" t="s">
        <v>948</v>
      </c>
      <c r="C132" s="8" t="s">
        <v>678</v>
      </c>
      <c r="D132" s="106">
        <v>10</v>
      </c>
      <c r="E132" s="106">
        <v>5</v>
      </c>
      <c r="F132" s="106">
        <v>10</v>
      </c>
      <c r="G132" s="12">
        <v>0</v>
      </c>
      <c r="H132" s="11">
        <v>0</v>
      </c>
      <c r="I132" s="12">
        <v>0</v>
      </c>
      <c r="J132" s="191">
        <v>780</v>
      </c>
      <c r="K132" s="352">
        <f t="shared" si="11"/>
        <v>0</v>
      </c>
      <c r="L132" s="12">
        <v>0</v>
      </c>
      <c r="M132" s="11"/>
      <c r="N132" s="12">
        <v>0</v>
      </c>
      <c r="O132" s="11"/>
      <c r="P132" s="12">
        <v>0</v>
      </c>
      <c r="Q132" s="11"/>
      <c r="R132" s="12">
        <v>0</v>
      </c>
      <c r="S132" s="11"/>
      <c r="T132" s="12"/>
      <c r="U132" s="113"/>
      <c r="V132" s="114">
        <f t="shared" si="9"/>
        <v>8.333333333333334</v>
      </c>
      <c r="W132" s="193">
        <f t="shared" si="10"/>
        <v>0</v>
      </c>
    </row>
    <row r="133" spans="1:23" ht="21">
      <c r="A133" s="14">
        <v>109</v>
      </c>
      <c r="B133" s="10" t="s">
        <v>949</v>
      </c>
      <c r="C133" s="8" t="s">
        <v>565</v>
      </c>
      <c r="D133" s="106">
        <v>100</v>
      </c>
      <c r="E133" s="106">
        <v>0</v>
      </c>
      <c r="F133" s="106">
        <v>200</v>
      </c>
      <c r="G133" s="12">
        <v>150</v>
      </c>
      <c r="H133" s="11">
        <v>0</v>
      </c>
      <c r="I133" s="12">
        <v>150</v>
      </c>
      <c r="J133" s="191">
        <v>75</v>
      </c>
      <c r="K133" s="352">
        <f t="shared" si="11"/>
        <v>11250</v>
      </c>
      <c r="L133" s="12">
        <v>50</v>
      </c>
      <c r="M133" s="11"/>
      <c r="N133" s="12">
        <v>50</v>
      </c>
      <c r="O133" s="11"/>
      <c r="P133" s="12">
        <v>50</v>
      </c>
      <c r="Q133" s="11"/>
      <c r="R133" s="12">
        <v>0</v>
      </c>
      <c r="S133" s="11"/>
      <c r="T133" s="12"/>
      <c r="U133" s="113"/>
      <c r="V133" s="114">
        <f t="shared" si="9"/>
        <v>100</v>
      </c>
      <c r="W133" s="193">
        <f t="shared" si="10"/>
        <v>150</v>
      </c>
    </row>
    <row r="134" spans="1:23" ht="21">
      <c r="A134" s="14">
        <v>110</v>
      </c>
      <c r="B134" s="10" t="s">
        <v>950</v>
      </c>
      <c r="C134" s="8" t="s">
        <v>565</v>
      </c>
      <c r="D134" s="106">
        <v>200</v>
      </c>
      <c r="E134" s="106">
        <v>0</v>
      </c>
      <c r="F134" s="106">
        <v>300</v>
      </c>
      <c r="G134" s="12">
        <v>200</v>
      </c>
      <c r="H134" s="11">
        <v>0</v>
      </c>
      <c r="I134" s="12">
        <v>200</v>
      </c>
      <c r="J134" s="191">
        <v>75</v>
      </c>
      <c r="K134" s="352">
        <f t="shared" si="11"/>
        <v>15000</v>
      </c>
      <c r="L134" s="12">
        <v>50</v>
      </c>
      <c r="M134" s="11"/>
      <c r="N134" s="12">
        <v>50</v>
      </c>
      <c r="O134" s="11"/>
      <c r="P134" s="12">
        <v>50</v>
      </c>
      <c r="Q134" s="11"/>
      <c r="R134" s="12">
        <v>50</v>
      </c>
      <c r="S134" s="11"/>
      <c r="T134" s="12"/>
      <c r="U134" s="113"/>
      <c r="V134" s="114">
        <f t="shared" si="9"/>
        <v>166.66666666666666</v>
      </c>
      <c r="W134" s="193">
        <f t="shared" si="10"/>
        <v>200</v>
      </c>
    </row>
    <row r="135" spans="1:23" ht="21">
      <c r="A135" s="14">
        <v>111</v>
      </c>
      <c r="B135" s="10" t="s">
        <v>951</v>
      </c>
      <c r="C135" s="8" t="s">
        <v>565</v>
      </c>
      <c r="D135" s="106">
        <v>50</v>
      </c>
      <c r="E135" s="106">
        <v>50</v>
      </c>
      <c r="F135" s="106">
        <v>50</v>
      </c>
      <c r="G135" s="12">
        <v>200</v>
      </c>
      <c r="H135" s="11">
        <v>0</v>
      </c>
      <c r="I135" s="12">
        <v>200</v>
      </c>
      <c r="J135" s="191">
        <v>70</v>
      </c>
      <c r="K135" s="352">
        <f t="shared" si="11"/>
        <v>14000</v>
      </c>
      <c r="L135" s="12">
        <v>50</v>
      </c>
      <c r="M135" s="11"/>
      <c r="N135" s="12">
        <v>50</v>
      </c>
      <c r="O135" s="11"/>
      <c r="P135" s="12">
        <v>50</v>
      </c>
      <c r="Q135" s="11"/>
      <c r="R135" s="12">
        <v>50</v>
      </c>
      <c r="S135" s="11"/>
      <c r="T135" s="12"/>
      <c r="U135" s="113"/>
      <c r="V135" s="114">
        <f t="shared" si="9"/>
        <v>50</v>
      </c>
      <c r="W135" s="193">
        <f t="shared" si="10"/>
        <v>200</v>
      </c>
    </row>
    <row r="136" spans="1:23" ht="21">
      <c r="A136" s="14">
        <v>112</v>
      </c>
      <c r="B136" s="10" t="s">
        <v>952</v>
      </c>
      <c r="C136" s="8" t="s">
        <v>565</v>
      </c>
      <c r="D136" s="106">
        <v>150</v>
      </c>
      <c r="E136" s="106">
        <v>150</v>
      </c>
      <c r="F136" s="106">
        <v>150</v>
      </c>
      <c r="G136" s="12">
        <v>300</v>
      </c>
      <c r="H136" s="11">
        <v>0</v>
      </c>
      <c r="I136" s="12">
        <v>300</v>
      </c>
      <c r="J136" s="191">
        <v>70</v>
      </c>
      <c r="K136" s="352">
        <f t="shared" si="11"/>
        <v>21000</v>
      </c>
      <c r="L136" s="12">
        <v>100</v>
      </c>
      <c r="M136" s="11"/>
      <c r="N136" s="12">
        <v>100</v>
      </c>
      <c r="O136" s="11"/>
      <c r="P136" s="12">
        <v>50</v>
      </c>
      <c r="Q136" s="11"/>
      <c r="R136" s="12">
        <v>50</v>
      </c>
      <c r="S136" s="11"/>
      <c r="T136" s="12"/>
      <c r="U136" s="113"/>
      <c r="V136" s="114">
        <f t="shared" si="9"/>
        <v>150</v>
      </c>
      <c r="W136" s="193">
        <f t="shared" si="10"/>
        <v>300</v>
      </c>
    </row>
    <row r="137" spans="1:23" ht="21">
      <c r="A137" s="14">
        <v>113</v>
      </c>
      <c r="B137" s="10" t="s">
        <v>953</v>
      </c>
      <c r="C137" s="8" t="s">
        <v>821</v>
      </c>
      <c r="D137" s="106">
        <v>200</v>
      </c>
      <c r="E137" s="106">
        <v>200</v>
      </c>
      <c r="F137" s="106">
        <v>250</v>
      </c>
      <c r="G137" s="12">
        <v>200</v>
      </c>
      <c r="H137" s="11">
        <v>0</v>
      </c>
      <c r="I137" s="12">
        <v>200</v>
      </c>
      <c r="J137" s="191">
        <v>290</v>
      </c>
      <c r="K137" s="352">
        <f t="shared" si="11"/>
        <v>58000</v>
      </c>
      <c r="L137" s="12">
        <v>50</v>
      </c>
      <c r="M137" s="11"/>
      <c r="N137" s="12">
        <v>50</v>
      </c>
      <c r="O137" s="11"/>
      <c r="P137" s="12">
        <v>50</v>
      </c>
      <c r="Q137" s="11"/>
      <c r="R137" s="12">
        <v>50</v>
      </c>
      <c r="S137" s="11"/>
      <c r="T137" s="126"/>
      <c r="U137" s="113"/>
      <c r="V137" s="114">
        <f t="shared" si="9"/>
        <v>216.66666666666666</v>
      </c>
      <c r="W137" s="193">
        <f t="shared" si="10"/>
        <v>200</v>
      </c>
    </row>
    <row r="138" spans="1:23" ht="21">
      <c r="A138" s="14">
        <v>114</v>
      </c>
      <c r="B138" s="10" t="s">
        <v>954</v>
      </c>
      <c r="C138" s="8" t="s">
        <v>192</v>
      </c>
      <c r="D138" s="106">
        <v>200</v>
      </c>
      <c r="E138" s="106">
        <v>300</v>
      </c>
      <c r="F138" s="106">
        <v>100</v>
      </c>
      <c r="G138" s="12">
        <v>300</v>
      </c>
      <c r="H138" s="11">
        <v>0</v>
      </c>
      <c r="I138" s="12">
        <v>300</v>
      </c>
      <c r="J138" s="191">
        <v>70</v>
      </c>
      <c r="K138" s="352">
        <f t="shared" si="11"/>
        <v>21000</v>
      </c>
      <c r="L138" s="12">
        <v>100</v>
      </c>
      <c r="M138" s="11"/>
      <c r="N138" s="12">
        <v>100</v>
      </c>
      <c r="O138" s="11"/>
      <c r="P138" s="12">
        <v>50</v>
      </c>
      <c r="Q138" s="11"/>
      <c r="R138" s="12">
        <v>50</v>
      </c>
      <c r="S138" s="11"/>
      <c r="T138" s="126"/>
      <c r="U138" s="113"/>
      <c r="V138" s="114">
        <f t="shared" si="9"/>
        <v>200</v>
      </c>
      <c r="W138" s="193">
        <f t="shared" si="10"/>
        <v>300</v>
      </c>
    </row>
    <row r="139" spans="1:23" ht="21">
      <c r="A139" s="14">
        <v>115</v>
      </c>
      <c r="B139" s="10" t="s">
        <v>955</v>
      </c>
      <c r="C139" s="8" t="s">
        <v>192</v>
      </c>
      <c r="D139" s="106">
        <v>30</v>
      </c>
      <c r="E139" s="106">
        <v>30</v>
      </c>
      <c r="F139" s="106">
        <v>30</v>
      </c>
      <c r="G139" s="12">
        <v>300</v>
      </c>
      <c r="H139" s="11">
        <v>0</v>
      </c>
      <c r="I139" s="12">
        <v>300</v>
      </c>
      <c r="J139" s="191">
        <v>70</v>
      </c>
      <c r="K139" s="352">
        <f t="shared" si="11"/>
        <v>21000</v>
      </c>
      <c r="L139" s="12">
        <v>100</v>
      </c>
      <c r="M139" s="11"/>
      <c r="N139" s="12">
        <v>100</v>
      </c>
      <c r="O139" s="11"/>
      <c r="P139" s="12">
        <v>50</v>
      </c>
      <c r="Q139" s="11"/>
      <c r="R139" s="12">
        <v>50</v>
      </c>
      <c r="S139" s="11"/>
      <c r="T139" s="126"/>
      <c r="U139" s="113"/>
      <c r="V139" s="114">
        <f t="shared" si="9"/>
        <v>30</v>
      </c>
      <c r="W139" s="193">
        <f t="shared" si="10"/>
        <v>300</v>
      </c>
    </row>
    <row r="140" spans="1:23" ht="21">
      <c r="A140" s="14">
        <v>116</v>
      </c>
      <c r="B140" s="10" t="s">
        <v>956</v>
      </c>
      <c r="C140" s="8" t="s">
        <v>678</v>
      </c>
      <c r="D140" s="106">
        <v>5</v>
      </c>
      <c r="E140" s="106">
        <v>0</v>
      </c>
      <c r="F140" s="106">
        <v>0</v>
      </c>
      <c r="G140" s="12">
        <v>0</v>
      </c>
      <c r="H140" s="11">
        <v>0</v>
      </c>
      <c r="I140" s="12">
        <v>0</v>
      </c>
      <c r="J140" s="191">
        <v>450</v>
      </c>
      <c r="K140" s="192">
        <f t="shared" si="11"/>
        <v>0</v>
      </c>
      <c r="L140" s="12">
        <v>0</v>
      </c>
      <c r="M140" s="11"/>
      <c r="N140" s="12">
        <v>0</v>
      </c>
      <c r="O140" s="11"/>
      <c r="P140" s="12">
        <v>0</v>
      </c>
      <c r="Q140" s="11"/>
      <c r="R140" s="12">
        <v>0</v>
      </c>
      <c r="S140" s="11"/>
      <c r="T140" s="12"/>
      <c r="U140" s="113"/>
      <c r="V140" s="114">
        <f t="shared" si="9"/>
        <v>1.6666666666666667</v>
      </c>
      <c r="W140" s="193">
        <f t="shared" si="10"/>
        <v>0</v>
      </c>
    </row>
    <row r="141" spans="1:23" ht="21">
      <c r="A141" s="14">
        <v>117</v>
      </c>
      <c r="B141" s="10" t="s">
        <v>957</v>
      </c>
      <c r="C141" s="8" t="s">
        <v>678</v>
      </c>
      <c r="D141" s="106">
        <v>5</v>
      </c>
      <c r="E141" s="106">
        <v>0</v>
      </c>
      <c r="F141" s="106">
        <v>0</v>
      </c>
      <c r="G141" s="12">
        <v>0</v>
      </c>
      <c r="H141" s="11">
        <v>0</v>
      </c>
      <c r="I141" s="12">
        <v>0</v>
      </c>
      <c r="J141" s="191">
        <v>400</v>
      </c>
      <c r="K141" s="192">
        <f t="shared" si="11"/>
        <v>0</v>
      </c>
      <c r="L141" s="12">
        <v>0</v>
      </c>
      <c r="M141" s="11"/>
      <c r="N141" s="12">
        <v>0</v>
      </c>
      <c r="O141" s="11"/>
      <c r="P141" s="12">
        <v>0</v>
      </c>
      <c r="Q141" s="11"/>
      <c r="R141" s="12">
        <v>0</v>
      </c>
      <c r="S141" s="11"/>
      <c r="T141" s="12"/>
      <c r="U141" s="113"/>
      <c r="V141" s="114">
        <f t="shared" si="9"/>
        <v>1.6666666666666667</v>
      </c>
      <c r="W141" s="193">
        <f t="shared" si="10"/>
        <v>0</v>
      </c>
    </row>
    <row r="142" spans="1:23" ht="21">
      <c r="A142" s="14">
        <v>118</v>
      </c>
      <c r="B142" s="10" t="s">
        <v>958</v>
      </c>
      <c r="C142" s="8" t="s">
        <v>565</v>
      </c>
      <c r="D142" s="106">
        <v>50</v>
      </c>
      <c r="E142" s="106">
        <v>0</v>
      </c>
      <c r="F142" s="106">
        <v>0</v>
      </c>
      <c r="G142" s="12">
        <v>50</v>
      </c>
      <c r="H142" s="11">
        <v>0</v>
      </c>
      <c r="I142" s="12">
        <v>50</v>
      </c>
      <c r="J142" s="191">
        <v>35</v>
      </c>
      <c r="K142" s="352">
        <f t="shared" si="11"/>
        <v>1750</v>
      </c>
      <c r="L142" s="12">
        <v>30</v>
      </c>
      <c r="M142" s="11"/>
      <c r="N142" s="12">
        <v>20</v>
      </c>
      <c r="O142" s="11"/>
      <c r="P142" s="12">
        <v>0</v>
      </c>
      <c r="Q142" s="11"/>
      <c r="R142" s="12">
        <v>0</v>
      </c>
      <c r="S142" s="11"/>
      <c r="T142" s="12"/>
      <c r="U142" s="113"/>
      <c r="V142" s="114">
        <f t="shared" si="9"/>
        <v>16.666666666666668</v>
      </c>
      <c r="W142" s="193">
        <f t="shared" si="10"/>
        <v>50</v>
      </c>
    </row>
    <row r="143" spans="1:23" ht="21">
      <c r="A143" s="14">
        <v>119</v>
      </c>
      <c r="B143" s="10" t="s">
        <v>959</v>
      </c>
      <c r="C143" s="8" t="s">
        <v>565</v>
      </c>
      <c r="D143" s="106">
        <v>50</v>
      </c>
      <c r="E143" s="106">
        <v>100</v>
      </c>
      <c r="F143" s="106">
        <v>100</v>
      </c>
      <c r="G143" s="12">
        <v>50</v>
      </c>
      <c r="H143" s="11">
        <v>0</v>
      </c>
      <c r="I143" s="12">
        <v>50</v>
      </c>
      <c r="J143" s="191">
        <v>35</v>
      </c>
      <c r="K143" s="352">
        <f t="shared" si="11"/>
        <v>1750</v>
      </c>
      <c r="L143" s="12">
        <v>30</v>
      </c>
      <c r="M143" s="11"/>
      <c r="N143" s="12">
        <v>20</v>
      </c>
      <c r="O143" s="11"/>
      <c r="P143" s="12">
        <v>0</v>
      </c>
      <c r="Q143" s="11"/>
      <c r="R143" s="12">
        <v>0</v>
      </c>
      <c r="S143" s="11"/>
      <c r="T143" s="12"/>
      <c r="U143" s="113"/>
      <c r="V143" s="114">
        <f t="shared" si="9"/>
        <v>83.33333333333333</v>
      </c>
      <c r="W143" s="193">
        <f t="shared" si="10"/>
        <v>50</v>
      </c>
    </row>
    <row r="144" spans="1:23" ht="21">
      <c r="A144" s="14">
        <v>120</v>
      </c>
      <c r="B144" s="10" t="s">
        <v>960</v>
      </c>
      <c r="C144" s="8" t="s">
        <v>565</v>
      </c>
      <c r="D144" s="106">
        <v>50</v>
      </c>
      <c r="E144" s="106">
        <v>0</v>
      </c>
      <c r="F144" s="106">
        <v>0</v>
      </c>
      <c r="G144" s="12">
        <v>300</v>
      </c>
      <c r="H144" s="11">
        <v>0</v>
      </c>
      <c r="I144" s="12">
        <v>300</v>
      </c>
      <c r="J144" s="191">
        <v>25</v>
      </c>
      <c r="K144" s="352">
        <f t="shared" si="11"/>
        <v>7500</v>
      </c>
      <c r="L144" s="12">
        <v>100</v>
      </c>
      <c r="M144" s="11"/>
      <c r="N144" s="12">
        <v>100</v>
      </c>
      <c r="O144" s="11"/>
      <c r="P144" s="12">
        <v>50</v>
      </c>
      <c r="Q144" s="11"/>
      <c r="R144" s="12">
        <v>50</v>
      </c>
      <c r="S144" s="11"/>
      <c r="T144" s="12"/>
      <c r="U144" s="113"/>
      <c r="V144" s="114">
        <f t="shared" si="9"/>
        <v>16.666666666666668</v>
      </c>
      <c r="W144" s="193">
        <f t="shared" si="10"/>
        <v>300</v>
      </c>
    </row>
    <row r="145" spans="1:23" s="116" customFormat="1" ht="21">
      <c r="A145" s="14">
        <v>121</v>
      </c>
      <c r="B145" s="10" t="s">
        <v>961</v>
      </c>
      <c r="C145" s="8" t="s">
        <v>565</v>
      </c>
      <c r="D145" s="106">
        <v>50</v>
      </c>
      <c r="E145" s="106">
        <v>0</v>
      </c>
      <c r="F145" s="106">
        <v>0</v>
      </c>
      <c r="G145" s="12">
        <v>300</v>
      </c>
      <c r="H145" s="11">
        <v>0</v>
      </c>
      <c r="I145" s="12">
        <v>300</v>
      </c>
      <c r="J145" s="191">
        <v>35</v>
      </c>
      <c r="K145" s="352">
        <f t="shared" si="11"/>
        <v>10500</v>
      </c>
      <c r="L145" s="12">
        <v>100</v>
      </c>
      <c r="M145" s="11"/>
      <c r="N145" s="12">
        <v>50</v>
      </c>
      <c r="O145" s="11"/>
      <c r="P145" s="12">
        <v>100</v>
      </c>
      <c r="Q145" s="11"/>
      <c r="R145" s="12">
        <v>50</v>
      </c>
      <c r="S145" s="11"/>
      <c r="T145" s="12"/>
      <c r="U145" s="113"/>
      <c r="V145" s="114">
        <f t="shared" si="9"/>
        <v>16.666666666666668</v>
      </c>
      <c r="W145" s="193">
        <f t="shared" si="10"/>
        <v>300</v>
      </c>
    </row>
    <row r="146" spans="1:23" ht="21">
      <c r="A146" s="14">
        <v>122</v>
      </c>
      <c r="B146" s="10" t="s">
        <v>962</v>
      </c>
      <c r="C146" s="8" t="s">
        <v>460</v>
      </c>
      <c r="D146" s="106">
        <v>0</v>
      </c>
      <c r="E146" s="106">
        <v>40</v>
      </c>
      <c r="F146" s="106">
        <v>40</v>
      </c>
      <c r="G146" s="12">
        <v>0</v>
      </c>
      <c r="H146" s="11">
        <v>0</v>
      </c>
      <c r="I146" s="12">
        <v>0</v>
      </c>
      <c r="J146" s="191">
        <v>80</v>
      </c>
      <c r="K146" s="352">
        <f t="shared" si="11"/>
        <v>0</v>
      </c>
      <c r="L146" s="12">
        <v>0</v>
      </c>
      <c r="M146" s="11"/>
      <c r="N146" s="12">
        <v>0</v>
      </c>
      <c r="O146" s="11"/>
      <c r="P146" s="12">
        <v>0</v>
      </c>
      <c r="Q146" s="11"/>
      <c r="R146" s="12">
        <v>0</v>
      </c>
      <c r="S146" s="11"/>
      <c r="T146" s="12"/>
      <c r="U146" s="113"/>
      <c r="V146" s="114">
        <f t="shared" si="9"/>
        <v>26.666666666666668</v>
      </c>
      <c r="W146" s="193">
        <f t="shared" si="10"/>
        <v>0</v>
      </c>
    </row>
    <row r="147" spans="1:23" ht="21">
      <c r="A147" s="14">
        <v>124</v>
      </c>
      <c r="B147" s="10" t="s">
        <v>963</v>
      </c>
      <c r="C147" s="8" t="s">
        <v>678</v>
      </c>
      <c r="D147" s="106">
        <v>20</v>
      </c>
      <c r="E147" s="106">
        <v>0</v>
      </c>
      <c r="F147" s="106">
        <v>0</v>
      </c>
      <c r="G147" s="12">
        <v>0</v>
      </c>
      <c r="H147" s="11">
        <v>0</v>
      </c>
      <c r="I147" s="12">
        <v>0</v>
      </c>
      <c r="J147" s="191">
        <v>1820</v>
      </c>
      <c r="K147" s="352">
        <f t="shared" si="11"/>
        <v>0</v>
      </c>
      <c r="L147" s="12">
        <v>0</v>
      </c>
      <c r="M147" s="11"/>
      <c r="N147" s="12">
        <v>0</v>
      </c>
      <c r="O147" s="11"/>
      <c r="P147" s="12">
        <v>0</v>
      </c>
      <c r="Q147" s="11"/>
      <c r="R147" s="12">
        <v>0</v>
      </c>
      <c r="S147" s="11"/>
      <c r="T147" s="12"/>
      <c r="U147" s="113"/>
      <c r="V147" s="114">
        <f t="shared" si="9"/>
        <v>6.666666666666667</v>
      </c>
      <c r="W147" s="193">
        <f t="shared" si="10"/>
        <v>0</v>
      </c>
    </row>
    <row r="148" spans="1:23" ht="21">
      <c r="A148" s="14">
        <v>125</v>
      </c>
      <c r="B148" s="10" t="s">
        <v>964</v>
      </c>
      <c r="C148" s="8" t="s">
        <v>678</v>
      </c>
      <c r="D148" s="106">
        <v>20</v>
      </c>
      <c r="E148" s="106">
        <v>0</v>
      </c>
      <c r="F148" s="106">
        <v>0</v>
      </c>
      <c r="G148" s="12">
        <v>1</v>
      </c>
      <c r="H148" s="11">
        <v>0</v>
      </c>
      <c r="I148" s="12">
        <v>1</v>
      </c>
      <c r="J148" s="191">
        <v>1820</v>
      </c>
      <c r="K148" s="352">
        <f t="shared" si="11"/>
        <v>1820</v>
      </c>
      <c r="L148" s="12">
        <v>1</v>
      </c>
      <c r="M148" s="11"/>
      <c r="N148" s="12">
        <v>0</v>
      </c>
      <c r="O148" s="11"/>
      <c r="P148" s="12">
        <v>0</v>
      </c>
      <c r="Q148" s="11"/>
      <c r="R148" s="12">
        <v>0</v>
      </c>
      <c r="S148" s="11"/>
      <c r="T148" s="12"/>
      <c r="U148" s="113"/>
      <c r="V148" s="114">
        <f t="shared" si="9"/>
        <v>6.666666666666667</v>
      </c>
      <c r="W148" s="193">
        <f t="shared" si="10"/>
        <v>1</v>
      </c>
    </row>
    <row r="149" spans="1:23" ht="21">
      <c r="A149" s="14">
        <v>126</v>
      </c>
      <c r="B149" s="10" t="s">
        <v>965</v>
      </c>
      <c r="C149" s="8" t="s">
        <v>701</v>
      </c>
      <c r="D149" s="106">
        <v>10</v>
      </c>
      <c r="E149" s="106">
        <v>8</v>
      </c>
      <c r="F149" s="106">
        <v>10</v>
      </c>
      <c r="G149" s="12">
        <v>10</v>
      </c>
      <c r="H149" s="11">
        <v>0</v>
      </c>
      <c r="I149" s="12">
        <v>10</v>
      </c>
      <c r="J149" s="191">
        <v>3500</v>
      </c>
      <c r="K149" s="352">
        <f t="shared" si="11"/>
        <v>35000</v>
      </c>
      <c r="L149" s="12">
        <v>5</v>
      </c>
      <c r="M149" s="11"/>
      <c r="N149" s="12">
        <v>5</v>
      </c>
      <c r="O149" s="11"/>
      <c r="P149" s="12">
        <v>0</v>
      </c>
      <c r="Q149" s="11"/>
      <c r="R149" s="12">
        <v>0</v>
      </c>
      <c r="S149" s="11"/>
      <c r="T149" s="12"/>
      <c r="U149" s="113"/>
      <c r="V149" s="114">
        <f t="shared" si="9"/>
        <v>9.333333333333334</v>
      </c>
      <c r="W149" s="193">
        <f t="shared" si="10"/>
        <v>10</v>
      </c>
    </row>
    <row r="150" spans="1:23" ht="21">
      <c r="A150" s="14">
        <v>127</v>
      </c>
      <c r="B150" s="10" t="s">
        <v>966</v>
      </c>
      <c r="C150" s="8" t="s">
        <v>701</v>
      </c>
      <c r="D150" s="106">
        <v>10</v>
      </c>
      <c r="E150" s="106">
        <v>10</v>
      </c>
      <c r="F150" s="106">
        <v>10</v>
      </c>
      <c r="G150" s="12">
        <v>8</v>
      </c>
      <c r="H150" s="11">
        <v>0</v>
      </c>
      <c r="I150" s="12">
        <v>8</v>
      </c>
      <c r="J150" s="191">
        <v>4000</v>
      </c>
      <c r="K150" s="352">
        <f t="shared" si="11"/>
        <v>32000</v>
      </c>
      <c r="L150" s="12">
        <v>2</v>
      </c>
      <c r="M150" s="11"/>
      <c r="N150" s="12">
        <v>2</v>
      </c>
      <c r="O150" s="11"/>
      <c r="P150" s="12">
        <v>2</v>
      </c>
      <c r="Q150" s="11"/>
      <c r="R150" s="12">
        <v>2</v>
      </c>
      <c r="S150" s="11"/>
      <c r="T150" s="12"/>
      <c r="U150" s="113"/>
      <c r="V150" s="114">
        <f t="shared" si="9"/>
        <v>10</v>
      </c>
      <c r="W150" s="193">
        <f t="shared" si="10"/>
        <v>8</v>
      </c>
    </row>
    <row r="151" spans="1:23" ht="21">
      <c r="A151" s="14">
        <v>128</v>
      </c>
      <c r="B151" s="10" t="s">
        <v>967</v>
      </c>
      <c r="C151" s="8" t="s">
        <v>968</v>
      </c>
      <c r="D151" s="106">
        <v>60000</v>
      </c>
      <c r="E151" s="106">
        <v>60000</v>
      </c>
      <c r="F151" s="106">
        <v>90000</v>
      </c>
      <c r="G151" s="12">
        <v>70000</v>
      </c>
      <c r="H151" s="11">
        <v>0</v>
      </c>
      <c r="I151" s="12">
        <v>70000</v>
      </c>
      <c r="J151" s="191">
        <v>1</v>
      </c>
      <c r="K151" s="352">
        <f t="shared" si="11"/>
        <v>70000</v>
      </c>
      <c r="L151" s="12">
        <v>20000</v>
      </c>
      <c r="M151" s="11"/>
      <c r="N151" s="12">
        <v>2000</v>
      </c>
      <c r="O151" s="11"/>
      <c r="P151" s="12">
        <v>20000</v>
      </c>
      <c r="Q151" s="11"/>
      <c r="R151" s="12">
        <v>10000</v>
      </c>
      <c r="S151" s="11"/>
      <c r="T151" s="12"/>
      <c r="U151" s="113"/>
      <c r="V151" s="114">
        <f t="shared" si="9"/>
        <v>70000</v>
      </c>
      <c r="W151" s="193">
        <f t="shared" si="10"/>
        <v>70000</v>
      </c>
    </row>
    <row r="152" spans="1:23" ht="21">
      <c r="A152" s="14">
        <v>129</v>
      </c>
      <c r="B152" s="10" t="s">
        <v>969</v>
      </c>
      <c r="C152" s="8" t="s">
        <v>192</v>
      </c>
      <c r="D152" s="106">
        <v>0</v>
      </c>
      <c r="E152" s="106">
        <v>0</v>
      </c>
      <c r="F152" s="106">
        <v>2</v>
      </c>
      <c r="G152" s="12">
        <v>4</v>
      </c>
      <c r="H152" s="11">
        <v>0</v>
      </c>
      <c r="I152" s="12">
        <v>4</v>
      </c>
      <c r="J152" s="191">
        <v>700</v>
      </c>
      <c r="K152" s="192">
        <f>I152*J152</f>
        <v>2800</v>
      </c>
      <c r="L152" s="12">
        <v>0</v>
      </c>
      <c r="M152" s="11"/>
      <c r="N152" s="12">
        <v>0</v>
      </c>
      <c r="O152" s="11"/>
      <c r="P152" s="12">
        <v>0</v>
      </c>
      <c r="Q152" s="11"/>
      <c r="R152" s="12">
        <v>0</v>
      </c>
      <c r="S152" s="11"/>
      <c r="T152" s="12"/>
      <c r="U152" s="113"/>
      <c r="V152" s="114">
        <f t="shared" si="9"/>
        <v>0.6666666666666666</v>
      </c>
      <c r="W152" s="193">
        <f>G152-H152</f>
        <v>4</v>
      </c>
    </row>
    <row r="153" spans="1:23" ht="21">
      <c r="A153" s="14">
        <v>130</v>
      </c>
      <c r="B153" s="10" t="s">
        <v>970</v>
      </c>
      <c r="C153" s="8" t="s">
        <v>192</v>
      </c>
      <c r="D153" s="106">
        <v>0</v>
      </c>
      <c r="E153" s="106">
        <v>0</v>
      </c>
      <c r="F153" s="106">
        <v>2</v>
      </c>
      <c r="G153" s="12">
        <v>4</v>
      </c>
      <c r="H153" s="11">
        <v>0</v>
      </c>
      <c r="I153" s="12">
        <v>4</v>
      </c>
      <c r="J153" s="191">
        <v>900</v>
      </c>
      <c r="K153" s="192">
        <f>I153*J153</f>
        <v>3600</v>
      </c>
      <c r="L153" s="12">
        <v>0</v>
      </c>
      <c r="M153" s="11"/>
      <c r="N153" s="12">
        <v>0</v>
      </c>
      <c r="O153" s="11"/>
      <c r="P153" s="12">
        <v>0</v>
      </c>
      <c r="Q153" s="11"/>
      <c r="R153" s="12">
        <v>0</v>
      </c>
      <c r="S153" s="11"/>
      <c r="T153" s="12"/>
      <c r="U153" s="113"/>
      <c r="V153" s="114">
        <f t="shared" si="9"/>
        <v>0.6666666666666666</v>
      </c>
      <c r="W153" s="193">
        <f>G153-H153</f>
        <v>4</v>
      </c>
    </row>
    <row r="154" spans="1:23" ht="21">
      <c r="A154" s="14">
        <v>131</v>
      </c>
      <c r="B154" s="10" t="s">
        <v>971</v>
      </c>
      <c r="C154" s="8" t="s">
        <v>565</v>
      </c>
      <c r="D154" s="106">
        <v>10</v>
      </c>
      <c r="E154" s="12">
        <v>10</v>
      </c>
      <c r="F154" s="106">
        <v>0</v>
      </c>
      <c r="G154" s="12">
        <v>0</v>
      </c>
      <c r="H154" s="11">
        <v>0</v>
      </c>
      <c r="I154" s="12">
        <v>0</v>
      </c>
      <c r="J154" s="191">
        <v>3850</v>
      </c>
      <c r="K154" s="352">
        <f t="shared" si="11"/>
        <v>0</v>
      </c>
      <c r="L154" s="12">
        <v>0</v>
      </c>
      <c r="M154" s="11"/>
      <c r="N154" s="12">
        <v>0</v>
      </c>
      <c r="O154" s="11"/>
      <c r="P154" s="12">
        <v>0</v>
      </c>
      <c r="Q154" s="11"/>
      <c r="R154" s="12">
        <v>0</v>
      </c>
      <c r="S154" s="11"/>
      <c r="T154" s="12"/>
      <c r="U154" s="113"/>
      <c r="V154" s="114">
        <f t="shared" si="9"/>
        <v>6.666666666666667</v>
      </c>
      <c r="W154" s="193">
        <f t="shared" si="10"/>
        <v>0</v>
      </c>
    </row>
    <row r="155" spans="1:23" ht="21">
      <c r="A155" s="14">
        <v>132</v>
      </c>
      <c r="B155" s="10" t="s">
        <v>972</v>
      </c>
      <c r="C155" s="8" t="s">
        <v>565</v>
      </c>
      <c r="D155" s="106">
        <v>5</v>
      </c>
      <c r="E155" s="12">
        <v>5</v>
      </c>
      <c r="F155" s="106">
        <v>0</v>
      </c>
      <c r="G155" s="12">
        <v>0</v>
      </c>
      <c r="H155" s="11">
        <v>0</v>
      </c>
      <c r="I155" s="12">
        <v>0</v>
      </c>
      <c r="J155" s="191">
        <v>3850</v>
      </c>
      <c r="K155" s="352">
        <f t="shared" si="11"/>
        <v>0</v>
      </c>
      <c r="L155" s="12">
        <v>0</v>
      </c>
      <c r="M155" s="11"/>
      <c r="N155" s="12">
        <v>0</v>
      </c>
      <c r="O155" s="11"/>
      <c r="P155" s="12">
        <v>0</v>
      </c>
      <c r="Q155" s="11"/>
      <c r="R155" s="12">
        <v>0</v>
      </c>
      <c r="S155" s="11"/>
      <c r="T155" s="12"/>
      <c r="U155" s="113"/>
      <c r="V155" s="114">
        <f t="shared" si="9"/>
        <v>3.3333333333333335</v>
      </c>
      <c r="W155" s="193">
        <f t="shared" si="10"/>
        <v>0</v>
      </c>
    </row>
    <row r="156" spans="1:23" ht="21">
      <c r="A156" s="14">
        <v>133</v>
      </c>
      <c r="B156" s="10" t="s">
        <v>973</v>
      </c>
      <c r="C156" s="8" t="s">
        <v>565</v>
      </c>
      <c r="D156" s="106">
        <v>10</v>
      </c>
      <c r="E156" s="12">
        <v>15</v>
      </c>
      <c r="F156" s="106">
        <v>0</v>
      </c>
      <c r="G156" s="12">
        <v>0</v>
      </c>
      <c r="H156" s="11">
        <v>0</v>
      </c>
      <c r="I156" s="12">
        <v>0</v>
      </c>
      <c r="J156" s="191">
        <v>3850</v>
      </c>
      <c r="K156" s="352">
        <f t="shared" si="11"/>
        <v>0</v>
      </c>
      <c r="L156" s="12">
        <v>0</v>
      </c>
      <c r="M156" s="11"/>
      <c r="N156" s="12">
        <v>0</v>
      </c>
      <c r="O156" s="11"/>
      <c r="P156" s="12">
        <v>0</v>
      </c>
      <c r="Q156" s="11"/>
      <c r="R156" s="12">
        <v>0</v>
      </c>
      <c r="S156" s="11"/>
      <c r="T156" s="12"/>
      <c r="U156" s="113"/>
      <c r="V156" s="114">
        <f t="shared" si="9"/>
        <v>8.333333333333334</v>
      </c>
      <c r="W156" s="193">
        <f t="shared" si="10"/>
        <v>0</v>
      </c>
    </row>
    <row r="157" spans="1:23" ht="21">
      <c r="A157" s="14">
        <v>134</v>
      </c>
      <c r="B157" s="10" t="s">
        <v>974</v>
      </c>
      <c r="C157" s="8" t="s">
        <v>678</v>
      </c>
      <c r="D157" s="106">
        <v>5</v>
      </c>
      <c r="E157" s="106">
        <v>5</v>
      </c>
      <c r="F157" s="106">
        <v>5</v>
      </c>
      <c r="G157" s="12">
        <v>10</v>
      </c>
      <c r="H157" s="11">
        <v>0</v>
      </c>
      <c r="I157" s="12">
        <v>10</v>
      </c>
      <c r="J157" s="191">
        <v>210</v>
      </c>
      <c r="K157" s="352">
        <f t="shared" si="11"/>
        <v>2100</v>
      </c>
      <c r="L157" s="12">
        <v>5</v>
      </c>
      <c r="M157" s="11"/>
      <c r="N157" s="12">
        <v>5</v>
      </c>
      <c r="O157" s="11"/>
      <c r="P157" s="12">
        <v>0</v>
      </c>
      <c r="Q157" s="11"/>
      <c r="R157" s="12">
        <v>0</v>
      </c>
      <c r="S157" s="11"/>
      <c r="T157" s="12"/>
      <c r="U157" s="113"/>
      <c r="V157" s="114">
        <f t="shared" si="9"/>
        <v>5</v>
      </c>
      <c r="W157" s="193">
        <f t="shared" si="10"/>
        <v>10</v>
      </c>
    </row>
    <row r="158" spans="1:23" ht="21">
      <c r="A158" s="14">
        <v>135</v>
      </c>
      <c r="B158" s="10" t="s">
        <v>975</v>
      </c>
      <c r="C158" s="8" t="s">
        <v>678</v>
      </c>
      <c r="D158" s="106">
        <v>5</v>
      </c>
      <c r="E158" s="106">
        <v>5</v>
      </c>
      <c r="F158" s="106">
        <v>5</v>
      </c>
      <c r="G158" s="12">
        <v>10</v>
      </c>
      <c r="H158" s="11">
        <v>0</v>
      </c>
      <c r="I158" s="12">
        <v>10</v>
      </c>
      <c r="J158" s="191">
        <v>210</v>
      </c>
      <c r="K158" s="352">
        <f t="shared" si="11"/>
        <v>2100</v>
      </c>
      <c r="L158" s="12">
        <v>5</v>
      </c>
      <c r="M158" s="11"/>
      <c r="N158" s="12">
        <v>5</v>
      </c>
      <c r="O158" s="11"/>
      <c r="P158" s="12">
        <v>0</v>
      </c>
      <c r="Q158" s="11"/>
      <c r="R158" s="12">
        <v>0</v>
      </c>
      <c r="S158" s="11"/>
      <c r="T158" s="12"/>
      <c r="U158" s="113"/>
      <c r="V158" s="114">
        <f t="shared" si="9"/>
        <v>5</v>
      </c>
      <c r="W158" s="193">
        <f>G158-H158</f>
        <v>10</v>
      </c>
    </row>
    <row r="159" spans="1:23" ht="21">
      <c r="A159" s="14">
        <v>136</v>
      </c>
      <c r="B159" s="10" t="s">
        <v>976</v>
      </c>
      <c r="C159" s="8" t="s">
        <v>678</v>
      </c>
      <c r="D159" s="106">
        <v>10</v>
      </c>
      <c r="E159" s="106">
        <v>10</v>
      </c>
      <c r="F159" s="106">
        <v>10</v>
      </c>
      <c r="G159" s="12">
        <v>10</v>
      </c>
      <c r="H159" s="11">
        <v>0</v>
      </c>
      <c r="I159" s="12">
        <v>10</v>
      </c>
      <c r="J159" s="191">
        <v>210</v>
      </c>
      <c r="K159" s="352">
        <f t="shared" si="11"/>
        <v>2100</v>
      </c>
      <c r="L159" s="12">
        <v>5</v>
      </c>
      <c r="M159" s="11"/>
      <c r="N159" s="12">
        <v>5</v>
      </c>
      <c r="O159" s="11"/>
      <c r="P159" s="12">
        <v>0</v>
      </c>
      <c r="Q159" s="11"/>
      <c r="R159" s="12">
        <v>0</v>
      </c>
      <c r="S159" s="11"/>
      <c r="T159" s="12"/>
      <c r="U159" s="113"/>
      <c r="V159" s="114"/>
      <c r="W159" s="200"/>
    </row>
    <row r="160" spans="1:23" s="116" customFormat="1" ht="21">
      <c r="A160" s="195"/>
      <c r="B160" s="353"/>
      <c r="C160" s="353"/>
      <c r="D160" s="197"/>
      <c r="E160" s="197"/>
      <c r="F160" s="197"/>
      <c r="G160" s="177"/>
      <c r="H160" s="196"/>
      <c r="I160" s="177"/>
      <c r="J160" s="198"/>
      <c r="K160" s="354">
        <f>SUM(K126:K159)</f>
        <v>334270</v>
      </c>
      <c r="L160" s="177"/>
      <c r="M160" s="196"/>
      <c r="N160" s="177"/>
      <c r="O160" s="196"/>
      <c r="P160" s="177"/>
      <c r="Q160" s="196"/>
      <c r="R160" s="177"/>
      <c r="S160" s="196"/>
      <c r="T160" s="177"/>
      <c r="U160" s="199"/>
      <c r="V160" s="114"/>
      <c r="W160" s="200"/>
    </row>
    <row r="161" spans="1:20" s="60" customFormat="1" ht="21">
      <c r="A161" s="57"/>
      <c r="B161" s="57" t="s">
        <v>500</v>
      </c>
      <c r="C161" s="58"/>
      <c r="D161" s="58"/>
      <c r="F161" s="57"/>
      <c r="G161" s="57"/>
      <c r="H161" s="57" t="s">
        <v>501</v>
      </c>
      <c r="I161" s="57"/>
      <c r="J161" s="57"/>
      <c r="K161" s="57"/>
      <c r="L161" s="57"/>
      <c r="M161" s="61"/>
      <c r="N161" s="57"/>
      <c r="O161" s="57"/>
      <c r="P161" s="57" t="s">
        <v>502</v>
      </c>
      <c r="Q161" s="57"/>
      <c r="R161" s="57"/>
      <c r="S161" s="57"/>
      <c r="T161" s="57"/>
    </row>
    <row r="162" spans="1:21" s="60" customFormat="1" ht="21">
      <c r="A162" s="57"/>
      <c r="B162" s="57" t="s">
        <v>648</v>
      </c>
      <c r="C162" s="58"/>
      <c r="D162" s="58"/>
      <c r="F162" s="57"/>
      <c r="G162" s="57"/>
      <c r="H162" s="57" t="s">
        <v>649</v>
      </c>
      <c r="I162" s="57"/>
      <c r="J162" s="58"/>
      <c r="K162" s="58"/>
      <c r="L162" s="57"/>
      <c r="M162" s="61"/>
      <c r="N162" s="62"/>
      <c r="O162" s="62"/>
      <c r="P162" s="285" t="s">
        <v>650</v>
      </c>
      <c r="Q162" s="285"/>
      <c r="R162" s="285"/>
      <c r="S162" s="285"/>
      <c r="T162" s="285"/>
      <c r="U162" s="285"/>
    </row>
    <row r="163" spans="1:20" s="60" customFormat="1" ht="21">
      <c r="A163" s="57"/>
      <c r="B163" s="57" t="s">
        <v>651</v>
      </c>
      <c r="C163" s="58"/>
      <c r="D163" s="58"/>
      <c r="F163" s="57"/>
      <c r="G163" s="57"/>
      <c r="H163" s="57" t="s">
        <v>507</v>
      </c>
      <c r="I163" s="57"/>
      <c r="J163" s="58"/>
      <c r="K163" s="58"/>
      <c r="L163" s="57"/>
      <c r="M163" s="61"/>
      <c r="N163" s="57"/>
      <c r="O163" s="58"/>
      <c r="P163" s="57" t="s">
        <v>652</v>
      </c>
      <c r="Q163" s="58"/>
      <c r="R163" s="58"/>
      <c r="S163" s="57"/>
      <c r="T163" s="57"/>
    </row>
    <row r="164" spans="1:20" s="60" customFormat="1" ht="21">
      <c r="A164" s="57"/>
      <c r="B164" s="57" t="s">
        <v>509</v>
      </c>
      <c r="C164" s="58"/>
      <c r="D164" s="58"/>
      <c r="F164" s="57"/>
      <c r="G164" s="57"/>
      <c r="H164" s="57" t="s">
        <v>509</v>
      </c>
      <c r="I164" s="57"/>
      <c r="J164" s="58"/>
      <c r="K164" s="58"/>
      <c r="L164" s="57"/>
      <c r="M164" s="61"/>
      <c r="N164" s="57"/>
      <c r="O164" s="58"/>
      <c r="P164" s="57" t="s">
        <v>510</v>
      </c>
      <c r="Q164" s="58"/>
      <c r="R164" s="58"/>
      <c r="S164" s="57"/>
      <c r="T164" s="57"/>
    </row>
    <row r="165" spans="1:23" ht="21">
      <c r="A165" s="260" t="s">
        <v>191</v>
      </c>
      <c r="B165" s="291" t="s">
        <v>516</v>
      </c>
      <c r="C165" s="349" t="s">
        <v>1</v>
      </c>
      <c r="D165" s="284" t="s">
        <v>608</v>
      </c>
      <c r="E165" s="281"/>
      <c r="F165" s="282"/>
      <c r="G165" s="284" t="s">
        <v>4</v>
      </c>
      <c r="H165" s="282"/>
      <c r="I165" s="293" t="s">
        <v>517</v>
      </c>
      <c r="J165" s="294" t="s">
        <v>2</v>
      </c>
      <c r="K165" s="261" t="s">
        <v>11</v>
      </c>
      <c r="L165" s="284" t="s">
        <v>5</v>
      </c>
      <c r="M165" s="281"/>
      <c r="N165" s="281"/>
      <c r="O165" s="281"/>
      <c r="P165" s="281"/>
      <c r="Q165" s="281"/>
      <c r="R165" s="281"/>
      <c r="S165" s="282"/>
      <c r="T165" s="262" t="s">
        <v>7</v>
      </c>
      <c r="U165" s="263"/>
      <c r="V165" s="259" t="s">
        <v>183</v>
      </c>
      <c r="W165" s="189" t="s">
        <v>517</v>
      </c>
    </row>
    <row r="166" spans="1:22" ht="21">
      <c r="A166" s="260"/>
      <c r="B166" s="291"/>
      <c r="C166" s="351"/>
      <c r="D166" s="106">
        <v>2559</v>
      </c>
      <c r="E166" s="106">
        <v>2560</v>
      </c>
      <c r="F166" s="106">
        <v>2561</v>
      </c>
      <c r="G166" s="12">
        <v>2562</v>
      </c>
      <c r="H166" s="11" t="s">
        <v>13</v>
      </c>
      <c r="I166" s="293"/>
      <c r="J166" s="294"/>
      <c r="K166" s="261"/>
      <c r="L166" s="11" t="s">
        <v>6</v>
      </c>
      <c r="M166" s="11" t="s">
        <v>7</v>
      </c>
      <c r="N166" s="11" t="s">
        <v>8</v>
      </c>
      <c r="O166" s="11" t="s">
        <v>7</v>
      </c>
      <c r="P166" s="11" t="s">
        <v>9</v>
      </c>
      <c r="Q166" s="11" t="s">
        <v>7</v>
      </c>
      <c r="R166" s="11" t="s">
        <v>10</v>
      </c>
      <c r="S166" s="11" t="s">
        <v>7</v>
      </c>
      <c r="T166" s="107" t="s">
        <v>313</v>
      </c>
      <c r="U166" s="105" t="s">
        <v>314</v>
      </c>
      <c r="V166" s="259"/>
    </row>
    <row r="167" spans="1:23" ht="21">
      <c r="A167" s="14">
        <v>137</v>
      </c>
      <c r="B167" s="10" t="s">
        <v>977</v>
      </c>
      <c r="C167" s="8" t="s">
        <v>678</v>
      </c>
      <c r="D167" s="106">
        <v>2</v>
      </c>
      <c r="E167" s="106">
        <v>2</v>
      </c>
      <c r="F167" s="106">
        <v>3</v>
      </c>
      <c r="G167" s="12">
        <v>0</v>
      </c>
      <c r="H167" s="11">
        <v>0</v>
      </c>
      <c r="I167" s="12">
        <v>0</v>
      </c>
      <c r="J167" s="10">
        <v>480</v>
      </c>
      <c r="K167" s="192">
        <f>I167*J167</f>
        <v>0</v>
      </c>
      <c r="L167" s="12">
        <v>0</v>
      </c>
      <c r="M167" s="11"/>
      <c r="N167" s="12">
        <v>0</v>
      </c>
      <c r="O167" s="11"/>
      <c r="P167" s="12">
        <v>0</v>
      </c>
      <c r="Q167" s="11"/>
      <c r="R167" s="12">
        <v>0</v>
      </c>
      <c r="S167" s="11"/>
      <c r="T167" s="12"/>
      <c r="U167" s="113"/>
      <c r="V167" s="114">
        <f>(SUM(D167,E167,F167))/3</f>
        <v>2.3333333333333335</v>
      </c>
      <c r="W167" s="193">
        <f>G167-H167</f>
        <v>0</v>
      </c>
    </row>
    <row r="168" spans="1:23" ht="21">
      <c r="A168" s="14">
        <v>138</v>
      </c>
      <c r="B168" s="10" t="s">
        <v>978</v>
      </c>
      <c r="C168" s="8" t="s">
        <v>193</v>
      </c>
      <c r="D168" s="106">
        <v>0</v>
      </c>
      <c r="E168" s="106">
        <v>0</v>
      </c>
      <c r="F168" s="106">
        <v>200</v>
      </c>
      <c r="G168" s="12">
        <v>100</v>
      </c>
      <c r="H168" s="11">
        <v>0</v>
      </c>
      <c r="I168" s="12">
        <v>100</v>
      </c>
      <c r="J168" s="191">
        <v>50</v>
      </c>
      <c r="K168" s="192">
        <f aca="true" t="shared" si="12" ref="K168:K173">I168*J168</f>
        <v>5000</v>
      </c>
      <c r="L168" s="12">
        <v>50</v>
      </c>
      <c r="M168" s="11"/>
      <c r="N168" s="12">
        <v>0</v>
      </c>
      <c r="O168" s="11"/>
      <c r="P168" s="12">
        <v>50</v>
      </c>
      <c r="Q168" s="11"/>
      <c r="R168" s="12">
        <v>0</v>
      </c>
      <c r="S168" s="11"/>
      <c r="T168" s="112"/>
      <c r="U168" s="113"/>
      <c r="V168" s="114">
        <f aca="true" t="shared" si="13" ref="V168:V173">(SUM(D168,E168,F168))/3</f>
        <v>66.66666666666667</v>
      </c>
      <c r="W168" s="193">
        <f aca="true" t="shared" si="14" ref="W168:W173">G168-H168</f>
        <v>100</v>
      </c>
    </row>
    <row r="169" spans="1:23" ht="21">
      <c r="A169" s="14">
        <v>139</v>
      </c>
      <c r="B169" s="10" t="s">
        <v>979</v>
      </c>
      <c r="C169" s="8" t="s">
        <v>701</v>
      </c>
      <c r="D169" s="106">
        <v>0</v>
      </c>
      <c r="E169" s="106">
        <v>0</v>
      </c>
      <c r="F169" s="106">
        <v>10</v>
      </c>
      <c r="G169" s="12">
        <v>10</v>
      </c>
      <c r="H169" s="11">
        <v>0</v>
      </c>
      <c r="I169" s="12">
        <v>10</v>
      </c>
      <c r="J169" s="191">
        <v>250</v>
      </c>
      <c r="K169" s="192">
        <f t="shared" si="12"/>
        <v>2500</v>
      </c>
      <c r="L169" s="12">
        <v>5</v>
      </c>
      <c r="M169" s="11"/>
      <c r="N169" s="12">
        <v>0</v>
      </c>
      <c r="O169" s="11"/>
      <c r="P169" s="12">
        <v>5</v>
      </c>
      <c r="Q169" s="11"/>
      <c r="R169" s="12">
        <v>0</v>
      </c>
      <c r="S169" s="11"/>
      <c r="T169" s="12"/>
      <c r="U169" s="113"/>
      <c r="V169" s="114">
        <f t="shared" si="13"/>
        <v>3.3333333333333335</v>
      </c>
      <c r="W169" s="193">
        <f t="shared" si="14"/>
        <v>10</v>
      </c>
    </row>
    <row r="170" spans="1:23" ht="21">
      <c r="A170" s="14">
        <v>140</v>
      </c>
      <c r="B170" s="10" t="s">
        <v>980</v>
      </c>
      <c r="C170" s="8" t="s">
        <v>421</v>
      </c>
      <c r="D170" s="106">
        <v>20</v>
      </c>
      <c r="E170" s="106">
        <v>17</v>
      </c>
      <c r="F170" s="106">
        <v>20</v>
      </c>
      <c r="G170" s="12">
        <v>20</v>
      </c>
      <c r="H170" s="11">
        <v>0</v>
      </c>
      <c r="I170" s="12">
        <v>20</v>
      </c>
      <c r="J170" s="191">
        <v>3600</v>
      </c>
      <c r="K170" s="352">
        <f t="shared" si="12"/>
        <v>72000</v>
      </c>
      <c r="L170" s="12">
        <v>5</v>
      </c>
      <c r="M170" s="11"/>
      <c r="N170" s="12">
        <v>5</v>
      </c>
      <c r="O170" s="11"/>
      <c r="P170" s="12">
        <v>5</v>
      </c>
      <c r="Q170" s="11"/>
      <c r="R170" s="12">
        <v>5</v>
      </c>
      <c r="S170" s="11"/>
      <c r="T170" s="12"/>
      <c r="U170" s="113"/>
      <c r="V170" s="114">
        <f t="shared" si="13"/>
        <v>19</v>
      </c>
      <c r="W170" s="193">
        <f t="shared" si="14"/>
        <v>20</v>
      </c>
    </row>
    <row r="171" spans="1:23" ht="21">
      <c r="A171" s="14">
        <v>141</v>
      </c>
      <c r="B171" s="10" t="s">
        <v>981</v>
      </c>
      <c r="C171" s="8" t="s">
        <v>821</v>
      </c>
      <c r="D171" s="106">
        <v>10</v>
      </c>
      <c r="E171" s="106">
        <v>10</v>
      </c>
      <c r="F171" s="106">
        <v>30</v>
      </c>
      <c r="G171" s="12">
        <v>50</v>
      </c>
      <c r="H171" s="11">
        <v>0</v>
      </c>
      <c r="I171" s="12">
        <v>50</v>
      </c>
      <c r="J171" s="191">
        <v>3000</v>
      </c>
      <c r="K171" s="352">
        <f t="shared" si="12"/>
        <v>150000</v>
      </c>
      <c r="L171" s="12">
        <v>20</v>
      </c>
      <c r="M171" s="11"/>
      <c r="N171" s="12">
        <v>0</v>
      </c>
      <c r="O171" s="11"/>
      <c r="P171" s="12">
        <v>20</v>
      </c>
      <c r="Q171" s="11"/>
      <c r="R171" s="12">
        <v>10</v>
      </c>
      <c r="S171" s="11"/>
      <c r="T171" s="12"/>
      <c r="U171" s="113"/>
      <c r="V171" s="114">
        <f t="shared" si="13"/>
        <v>16.666666666666668</v>
      </c>
      <c r="W171" s="193">
        <f t="shared" si="14"/>
        <v>50</v>
      </c>
    </row>
    <row r="172" spans="1:23" ht="21">
      <c r="A172" s="14">
        <v>142</v>
      </c>
      <c r="B172" s="10" t="s">
        <v>982</v>
      </c>
      <c r="C172" s="8" t="s">
        <v>807</v>
      </c>
      <c r="D172" s="106">
        <v>2</v>
      </c>
      <c r="E172" s="106">
        <v>3</v>
      </c>
      <c r="F172" s="106">
        <v>3</v>
      </c>
      <c r="G172" s="12">
        <v>2</v>
      </c>
      <c r="H172" s="11">
        <v>0</v>
      </c>
      <c r="I172" s="12">
        <v>2</v>
      </c>
      <c r="J172" s="10">
        <v>3000</v>
      </c>
      <c r="K172" s="192">
        <f t="shared" si="12"/>
        <v>6000</v>
      </c>
      <c r="L172" s="12">
        <v>1</v>
      </c>
      <c r="M172" s="11"/>
      <c r="N172" s="12">
        <v>0</v>
      </c>
      <c r="O172" s="11"/>
      <c r="P172" s="12">
        <v>1</v>
      </c>
      <c r="Q172" s="11"/>
      <c r="R172" s="12">
        <v>0</v>
      </c>
      <c r="S172" s="11"/>
      <c r="T172" s="12"/>
      <c r="U172" s="113"/>
      <c r="V172" s="114">
        <f t="shared" si="13"/>
        <v>2.6666666666666665</v>
      </c>
      <c r="W172" s="193">
        <f t="shared" si="14"/>
        <v>2</v>
      </c>
    </row>
    <row r="173" spans="1:23" ht="21">
      <c r="A173" s="14">
        <v>143</v>
      </c>
      <c r="B173" s="357" t="s">
        <v>983</v>
      </c>
      <c r="C173" s="8" t="s">
        <v>984</v>
      </c>
      <c r="D173" s="106">
        <v>0</v>
      </c>
      <c r="E173" s="106">
        <v>0</v>
      </c>
      <c r="F173" s="106">
        <v>0</v>
      </c>
      <c r="G173" s="12">
        <v>3</v>
      </c>
      <c r="H173" s="11">
        <v>0</v>
      </c>
      <c r="I173" s="12">
        <v>3</v>
      </c>
      <c r="J173" s="191">
        <v>3000</v>
      </c>
      <c r="K173" s="192">
        <f t="shared" si="12"/>
        <v>9000</v>
      </c>
      <c r="L173" s="12">
        <v>3</v>
      </c>
      <c r="M173" s="11"/>
      <c r="N173" s="12">
        <v>0</v>
      </c>
      <c r="O173" s="11"/>
      <c r="P173" s="12">
        <v>0</v>
      </c>
      <c r="Q173" s="11"/>
      <c r="R173" s="12">
        <v>0</v>
      </c>
      <c r="S173" s="11"/>
      <c r="T173" s="112"/>
      <c r="U173" s="113"/>
      <c r="V173" s="114">
        <f t="shared" si="13"/>
        <v>0</v>
      </c>
      <c r="W173" s="193">
        <f t="shared" si="14"/>
        <v>3</v>
      </c>
    </row>
    <row r="174" spans="1:23" ht="21">
      <c r="A174" s="14">
        <v>144</v>
      </c>
      <c r="B174" s="357" t="s">
        <v>985</v>
      </c>
      <c r="C174" s="8" t="s">
        <v>986</v>
      </c>
      <c r="D174" s="106">
        <v>0</v>
      </c>
      <c r="E174" s="106">
        <v>0</v>
      </c>
      <c r="F174" s="106">
        <v>0</v>
      </c>
      <c r="G174" s="12">
        <v>1</v>
      </c>
      <c r="H174" s="11">
        <v>0</v>
      </c>
      <c r="I174" s="12">
        <v>1</v>
      </c>
      <c r="J174" s="191">
        <v>2000</v>
      </c>
      <c r="K174" s="192">
        <f>I174*J174</f>
        <v>2000</v>
      </c>
      <c r="L174" s="12">
        <v>1</v>
      </c>
      <c r="M174" s="11"/>
      <c r="N174" s="12">
        <v>0</v>
      </c>
      <c r="O174" s="11"/>
      <c r="P174" s="12">
        <v>0</v>
      </c>
      <c r="Q174" s="11"/>
      <c r="R174" s="12">
        <v>0</v>
      </c>
      <c r="S174" s="11"/>
      <c r="T174" s="12"/>
      <c r="U174" s="113"/>
      <c r="V174" s="114">
        <f>(SUM(D174,E174,F174))/3</f>
        <v>0</v>
      </c>
      <c r="W174" s="193">
        <f>G174-H174</f>
        <v>1</v>
      </c>
    </row>
    <row r="175" spans="1:23" ht="21">
      <c r="A175" s="14">
        <v>145</v>
      </c>
      <c r="B175" s="10" t="s">
        <v>987</v>
      </c>
      <c r="C175" s="8" t="s">
        <v>616</v>
      </c>
      <c r="D175" s="106">
        <v>0</v>
      </c>
      <c r="E175" s="106">
        <v>0</v>
      </c>
      <c r="F175" s="106">
        <v>0</v>
      </c>
      <c r="G175" s="12">
        <v>10</v>
      </c>
      <c r="H175" s="11">
        <v>0</v>
      </c>
      <c r="I175" s="12">
        <v>10</v>
      </c>
      <c r="J175" s="191">
        <v>160</v>
      </c>
      <c r="K175" s="192">
        <f>I175*J175</f>
        <v>1600</v>
      </c>
      <c r="L175" s="12">
        <v>10</v>
      </c>
      <c r="M175" s="11"/>
      <c r="N175" s="12">
        <v>0</v>
      </c>
      <c r="O175" s="11"/>
      <c r="P175" s="12">
        <v>0</v>
      </c>
      <c r="Q175" s="11"/>
      <c r="R175" s="12">
        <v>0</v>
      </c>
      <c r="S175" s="11"/>
      <c r="T175" s="12"/>
      <c r="U175" s="113"/>
      <c r="V175" s="114">
        <f>(SUM(D175,E175,F175))/3</f>
        <v>0</v>
      </c>
      <c r="W175" s="193">
        <f>G175-H175</f>
        <v>10</v>
      </c>
    </row>
    <row r="176" spans="1:23" ht="21">
      <c r="A176" s="14">
        <v>146</v>
      </c>
      <c r="B176" s="10" t="s">
        <v>988</v>
      </c>
      <c r="C176" s="8" t="s">
        <v>989</v>
      </c>
      <c r="D176" s="106">
        <v>0</v>
      </c>
      <c r="E176" s="106">
        <v>2</v>
      </c>
      <c r="F176" s="106">
        <v>0</v>
      </c>
      <c r="G176" s="12">
        <v>3</v>
      </c>
      <c r="H176" s="11">
        <v>0</v>
      </c>
      <c r="I176" s="12">
        <v>3</v>
      </c>
      <c r="J176" s="191">
        <v>1500</v>
      </c>
      <c r="K176" s="192">
        <f>I176*J176</f>
        <v>4500</v>
      </c>
      <c r="L176" s="12">
        <v>1</v>
      </c>
      <c r="M176" s="11"/>
      <c r="N176" s="12">
        <v>2</v>
      </c>
      <c r="O176" s="11"/>
      <c r="P176" s="12">
        <v>0</v>
      </c>
      <c r="Q176" s="11"/>
      <c r="R176" s="12">
        <v>0</v>
      </c>
      <c r="S176" s="11"/>
      <c r="T176" s="12"/>
      <c r="U176" s="113"/>
      <c r="V176" s="114">
        <f>(SUM(D176,E176,F176))/3</f>
        <v>0.6666666666666666</v>
      </c>
      <c r="W176" s="193">
        <f>G176-H176</f>
        <v>3</v>
      </c>
    </row>
    <row r="177" spans="2:23" ht="21">
      <c r="B177" s="10"/>
      <c r="C177" s="8"/>
      <c r="D177" s="106"/>
      <c r="E177" s="106"/>
      <c r="F177" s="106"/>
      <c r="G177" s="12"/>
      <c r="H177" s="11"/>
      <c r="I177" s="12"/>
      <c r="J177" s="191"/>
      <c r="K177" s="192"/>
      <c r="L177" s="12"/>
      <c r="M177" s="11"/>
      <c r="N177" s="12"/>
      <c r="O177" s="11"/>
      <c r="P177" s="12"/>
      <c r="Q177" s="11"/>
      <c r="R177" s="12"/>
      <c r="S177" s="11"/>
      <c r="T177" s="12"/>
      <c r="U177" s="113"/>
      <c r="V177" s="114"/>
      <c r="W177" s="193"/>
    </row>
    <row r="178" spans="2:23" ht="21">
      <c r="B178" s="10"/>
      <c r="C178" s="8"/>
      <c r="D178" s="106"/>
      <c r="E178" s="106"/>
      <c r="F178" s="106"/>
      <c r="G178" s="12"/>
      <c r="H178" s="11"/>
      <c r="I178" s="12"/>
      <c r="J178" s="191"/>
      <c r="K178" s="192"/>
      <c r="L178" s="12"/>
      <c r="M178" s="11"/>
      <c r="N178" s="12"/>
      <c r="O178" s="11"/>
      <c r="P178" s="12"/>
      <c r="Q178" s="11"/>
      <c r="R178" s="12"/>
      <c r="S178" s="11"/>
      <c r="T178" s="12"/>
      <c r="U178" s="113"/>
      <c r="V178" s="114"/>
      <c r="W178" s="193"/>
    </row>
    <row r="179" spans="2:23" ht="21">
      <c r="B179" s="10"/>
      <c r="C179" s="8"/>
      <c r="D179" s="106"/>
      <c r="E179" s="106"/>
      <c r="F179" s="106"/>
      <c r="G179" s="12"/>
      <c r="H179" s="11"/>
      <c r="I179" s="12"/>
      <c r="J179" s="191"/>
      <c r="K179" s="192"/>
      <c r="L179" s="12"/>
      <c r="M179" s="11"/>
      <c r="N179" s="12"/>
      <c r="O179" s="11"/>
      <c r="P179" s="12"/>
      <c r="Q179" s="11"/>
      <c r="R179" s="12"/>
      <c r="S179" s="11"/>
      <c r="T179" s="112"/>
      <c r="U179" s="113"/>
      <c r="V179" s="114"/>
      <c r="W179" s="193"/>
    </row>
    <row r="180" spans="2:23" ht="21">
      <c r="B180" s="10"/>
      <c r="C180" s="8"/>
      <c r="D180" s="106"/>
      <c r="E180" s="106"/>
      <c r="F180" s="106"/>
      <c r="G180" s="12"/>
      <c r="H180" s="11"/>
      <c r="I180" s="12"/>
      <c r="J180" s="191"/>
      <c r="K180" s="192"/>
      <c r="L180" s="12"/>
      <c r="M180" s="11"/>
      <c r="N180" s="12"/>
      <c r="O180" s="11"/>
      <c r="P180" s="12"/>
      <c r="Q180" s="11"/>
      <c r="R180" s="12"/>
      <c r="S180" s="11"/>
      <c r="T180" s="12"/>
      <c r="U180" s="113"/>
      <c r="V180" s="114"/>
      <c r="W180" s="193"/>
    </row>
    <row r="181" spans="2:23" ht="21">
      <c r="B181" s="10"/>
      <c r="C181" s="8"/>
      <c r="D181" s="106"/>
      <c r="E181" s="106"/>
      <c r="F181" s="106"/>
      <c r="G181" s="12"/>
      <c r="H181" s="11"/>
      <c r="I181" s="12"/>
      <c r="J181" s="10"/>
      <c r="K181" s="192"/>
      <c r="L181" s="12"/>
      <c r="M181" s="11"/>
      <c r="N181" s="12"/>
      <c r="O181" s="11"/>
      <c r="P181" s="12"/>
      <c r="Q181" s="11"/>
      <c r="R181" s="12"/>
      <c r="S181" s="11"/>
      <c r="T181" s="12"/>
      <c r="U181" s="113"/>
      <c r="V181" s="114"/>
      <c r="W181" s="193"/>
    </row>
    <row r="182" spans="2:23" ht="21">
      <c r="B182" s="10"/>
      <c r="C182" s="8"/>
      <c r="D182" s="106"/>
      <c r="E182" s="106"/>
      <c r="F182" s="106"/>
      <c r="G182" s="12"/>
      <c r="H182" s="11"/>
      <c r="I182" s="12"/>
      <c r="J182" s="10"/>
      <c r="K182" s="192"/>
      <c r="L182" s="12"/>
      <c r="M182" s="11"/>
      <c r="N182" s="12"/>
      <c r="O182" s="11"/>
      <c r="P182" s="12"/>
      <c r="Q182" s="11"/>
      <c r="R182" s="12"/>
      <c r="S182" s="11"/>
      <c r="T182" s="12"/>
      <c r="U182" s="113"/>
      <c r="V182" s="114"/>
      <c r="W182" s="193"/>
    </row>
    <row r="183" spans="2:23" ht="21">
      <c r="B183" s="10"/>
      <c r="C183" s="8"/>
      <c r="D183" s="106"/>
      <c r="E183" s="106"/>
      <c r="F183" s="106"/>
      <c r="G183" s="12"/>
      <c r="H183" s="11"/>
      <c r="I183" s="12"/>
      <c r="J183" s="191"/>
      <c r="K183" s="192"/>
      <c r="L183" s="12"/>
      <c r="M183" s="11"/>
      <c r="N183" s="12"/>
      <c r="O183" s="11"/>
      <c r="P183" s="12"/>
      <c r="Q183" s="11"/>
      <c r="R183" s="12"/>
      <c r="S183" s="11"/>
      <c r="T183" s="12"/>
      <c r="U183" s="113"/>
      <c r="V183" s="114"/>
      <c r="W183" s="193"/>
    </row>
    <row r="184" spans="2:23" ht="21">
      <c r="B184" s="10"/>
      <c r="C184" s="8"/>
      <c r="D184" s="106"/>
      <c r="E184" s="106"/>
      <c r="F184" s="106"/>
      <c r="G184" s="12"/>
      <c r="H184" s="11"/>
      <c r="I184" s="12"/>
      <c r="J184" s="10"/>
      <c r="K184" s="192"/>
      <c r="L184" s="12"/>
      <c r="M184" s="11"/>
      <c r="N184" s="12"/>
      <c r="O184" s="11"/>
      <c r="P184" s="12"/>
      <c r="Q184" s="11"/>
      <c r="R184" s="12"/>
      <c r="S184" s="11"/>
      <c r="T184" s="12"/>
      <c r="U184" s="113"/>
      <c r="V184" s="114"/>
      <c r="W184" s="193"/>
    </row>
    <row r="185" spans="2:23" ht="21">
      <c r="B185" s="10"/>
      <c r="C185" s="8"/>
      <c r="D185" s="106"/>
      <c r="E185" s="106"/>
      <c r="F185" s="106"/>
      <c r="G185" s="12"/>
      <c r="H185" s="11"/>
      <c r="I185" s="12"/>
      <c r="J185" s="10"/>
      <c r="K185" s="192"/>
      <c r="L185" s="12"/>
      <c r="M185" s="11"/>
      <c r="N185" s="12"/>
      <c r="O185" s="11"/>
      <c r="P185" s="12"/>
      <c r="Q185" s="11"/>
      <c r="R185" s="12"/>
      <c r="S185" s="11"/>
      <c r="T185" s="12"/>
      <c r="U185" s="113"/>
      <c r="V185" s="114"/>
      <c r="W185" s="193"/>
    </row>
    <row r="186" spans="2:23" ht="21">
      <c r="B186" s="10"/>
      <c r="C186" s="8"/>
      <c r="D186" s="106"/>
      <c r="E186" s="106"/>
      <c r="F186" s="106"/>
      <c r="G186" s="12"/>
      <c r="H186" s="11"/>
      <c r="I186" s="12"/>
      <c r="J186" s="191"/>
      <c r="K186" s="192"/>
      <c r="L186" s="12"/>
      <c r="M186" s="11"/>
      <c r="N186" s="12"/>
      <c r="O186" s="11"/>
      <c r="P186" s="12"/>
      <c r="Q186" s="11"/>
      <c r="R186" s="12"/>
      <c r="S186" s="11"/>
      <c r="T186" s="12"/>
      <c r="U186" s="113"/>
      <c r="V186" s="114"/>
      <c r="W186" s="193"/>
    </row>
    <row r="187" spans="2:23" ht="21">
      <c r="B187" s="10"/>
      <c r="C187" s="8"/>
      <c r="D187" s="106"/>
      <c r="E187" s="106"/>
      <c r="F187" s="106"/>
      <c r="G187" s="12"/>
      <c r="H187" s="11"/>
      <c r="I187" s="12"/>
      <c r="J187" s="191"/>
      <c r="K187" s="192"/>
      <c r="L187" s="12"/>
      <c r="M187" s="11"/>
      <c r="N187" s="12"/>
      <c r="O187" s="11"/>
      <c r="P187" s="12"/>
      <c r="Q187" s="11"/>
      <c r="R187" s="12"/>
      <c r="S187" s="11"/>
      <c r="T187" s="112"/>
      <c r="U187" s="113"/>
      <c r="V187" s="114"/>
      <c r="W187" s="193"/>
    </row>
    <row r="188" spans="2:23" ht="21">
      <c r="B188" s="10"/>
      <c r="C188" s="8"/>
      <c r="D188" s="106"/>
      <c r="E188" s="106"/>
      <c r="F188" s="106"/>
      <c r="G188" s="12"/>
      <c r="H188" s="11"/>
      <c r="I188" s="12"/>
      <c r="J188" s="191"/>
      <c r="K188" s="192"/>
      <c r="L188" s="12"/>
      <c r="M188" s="11"/>
      <c r="N188" s="12"/>
      <c r="O188" s="11"/>
      <c r="P188" s="12"/>
      <c r="Q188" s="11"/>
      <c r="R188" s="12"/>
      <c r="S188" s="11"/>
      <c r="T188" s="12"/>
      <c r="U188" s="113"/>
      <c r="V188" s="114"/>
      <c r="W188" s="193"/>
    </row>
    <row r="189" spans="2:23" ht="21">
      <c r="B189" s="10"/>
      <c r="C189" s="8"/>
      <c r="D189" s="106"/>
      <c r="E189" s="106"/>
      <c r="F189" s="106"/>
      <c r="G189" s="12"/>
      <c r="H189" s="11"/>
      <c r="I189" s="12"/>
      <c r="J189" s="10"/>
      <c r="K189" s="192"/>
      <c r="L189" s="12"/>
      <c r="M189" s="11"/>
      <c r="N189" s="12"/>
      <c r="O189" s="11"/>
      <c r="P189" s="12"/>
      <c r="Q189" s="11"/>
      <c r="R189" s="12"/>
      <c r="S189" s="11"/>
      <c r="T189" s="12"/>
      <c r="U189" s="113"/>
      <c r="V189" s="114"/>
      <c r="W189" s="193"/>
    </row>
    <row r="190" spans="2:23" ht="21">
      <c r="B190" s="10"/>
      <c r="C190" s="8"/>
      <c r="D190" s="106"/>
      <c r="E190" s="106"/>
      <c r="F190" s="106"/>
      <c r="G190" s="12"/>
      <c r="H190" s="11"/>
      <c r="I190" s="12"/>
      <c r="J190" s="10"/>
      <c r="K190" s="192"/>
      <c r="L190" s="12"/>
      <c r="M190" s="11"/>
      <c r="N190" s="12"/>
      <c r="O190" s="11"/>
      <c r="P190" s="12"/>
      <c r="Q190" s="11"/>
      <c r="R190" s="12"/>
      <c r="S190" s="11"/>
      <c r="T190" s="12"/>
      <c r="U190" s="113"/>
      <c r="V190" s="114"/>
      <c r="W190" s="193"/>
    </row>
    <row r="191" spans="2:23" ht="21">
      <c r="B191" s="10"/>
      <c r="C191" s="10"/>
      <c r="D191" s="106"/>
      <c r="E191" s="106"/>
      <c r="F191" s="106"/>
      <c r="G191" s="12"/>
      <c r="H191" s="11"/>
      <c r="I191" s="12"/>
      <c r="J191" s="191"/>
      <c r="K191" s="192"/>
      <c r="L191" s="12"/>
      <c r="M191" s="11"/>
      <c r="N191" s="12"/>
      <c r="O191" s="11"/>
      <c r="P191" s="12"/>
      <c r="Q191" s="11"/>
      <c r="R191" s="12"/>
      <c r="S191" s="11"/>
      <c r="T191" s="12"/>
      <c r="U191" s="113"/>
      <c r="V191" s="114"/>
      <c r="W191" s="193"/>
    </row>
    <row r="192" spans="2:23" ht="21">
      <c r="B192" s="10"/>
      <c r="C192" s="10"/>
      <c r="D192" s="106"/>
      <c r="E192" s="106"/>
      <c r="F192" s="106"/>
      <c r="G192" s="12"/>
      <c r="H192" s="11"/>
      <c r="I192" s="12"/>
      <c r="J192" s="191"/>
      <c r="K192" s="192"/>
      <c r="L192" s="12"/>
      <c r="M192" s="11"/>
      <c r="N192" s="12"/>
      <c r="O192" s="11"/>
      <c r="P192" s="12"/>
      <c r="Q192" s="11"/>
      <c r="R192" s="12"/>
      <c r="S192" s="11"/>
      <c r="T192" s="12"/>
      <c r="U192" s="113"/>
      <c r="V192" s="114"/>
      <c r="W192" s="193"/>
    </row>
    <row r="193" spans="2:23" ht="21">
      <c r="B193" s="10"/>
      <c r="C193" s="10"/>
      <c r="D193" s="106"/>
      <c r="E193" s="106"/>
      <c r="F193" s="106"/>
      <c r="G193" s="12"/>
      <c r="H193" s="11"/>
      <c r="I193" s="12"/>
      <c r="J193" s="191"/>
      <c r="K193" s="192"/>
      <c r="L193" s="12"/>
      <c r="M193" s="11"/>
      <c r="N193" s="12"/>
      <c r="O193" s="11"/>
      <c r="P193" s="12"/>
      <c r="Q193" s="11"/>
      <c r="R193" s="12"/>
      <c r="S193" s="11"/>
      <c r="T193" s="12"/>
      <c r="U193" s="113"/>
      <c r="V193" s="114"/>
      <c r="W193" s="193"/>
    </row>
    <row r="194" spans="2:23" ht="21">
      <c r="B194" s="10"/>
      <c r="C194" s="10"/>
      <c r="D194" s="106"/>
      <c r="E194" s="106"/>
      <c r="F194" s="106"/>
      <c r="G194" s="12"/>
      <c r="H194" s="11"/>
      <c r="I194" s="12"/>
      <c r="J194" s="191"/>
      <c r="K194" s="358">
        <f>SUM(K167:K193)</f>
        <v>252600</v>
      </c>
      <c r="L194" s="12"/>
      <c r="M194" s="11"/>
      <c r="N194" s="12"/>
      <c r="O194" s="11"/>
      <c r="P194" s="12"/>
      <c r="Q194" s="11"/>
      <c r="R194" s="12"/>
      <c r="S194" s="11"/>
      <c r="T194" s="12"/>
      <c r="U194" s="113"/>
      <c r="V194" s="114"/>
      <c r="W194" s="193"/>
    </row>
    <row r="195" spans="1:24" ht="21">
      <c r="A195" s="209"/>
      <c r="D195" s="286" t="s">
        <v>512</v>
      </c>
      <c r="E195" s="286"/>
      <c r="F195" s="286"/>
      <c r="G195" s="286"/>
      <c r="H195" s="286"/>
      <c r="I195" s="286"/>
      <c r="J195" s="286"/>
      <c r="K195" s="359">
        <f>K37+K78+K119+K160+K194</f>
        <v>1166390</v>
      </c>
      <c r="L195" s="359"/>
      <c r="M195" s="288"/>
      <c r="N195" s="288"/>
      <c r="O195" s="288"/>
      <c r="P195" s="288"/>
      <c r="Q195" s="288"/>
      <c r="R195" s="288"/>
      <c r="S195" s="288"/>
      <c r="T195" s="177"/>
      <c r="U195" s="199"/>
      <c r="X195" s="217"/>
    </row>
    <row r="196" spans="1:24" ht="21">
      <c r="A196" s="195"/>
      <c r="D196" s="220"/>
      <c r="E196" s="220"/>
      <c r="F196" s="216"/>
      <c r="G196" s="216"/>
      <c r="H196" s="216"/>
      <c r="I196" s="220"/>
      <c r="J196" s="220"/>
      <c r="K196" s="360"/>
      <c r="L196" s="360"/>
      <c r="M196" s="220"/>
      <c r="N196" s="220"/>
      <c r="O196" s="220"/>
      <c r="P196" s="220"/>
      <c r="Q196" s="220"/>
      <c r="R196" s="220"/>
      <c r="S196" s="220"/>
      <c r="T196" s="218"/>
      <c r="U196" s="199"/>
      <c r="X196" s="217"/>
    </row>
    <row r="197" spans="1:24" ht="21">
      <c r="A197" s="195"/>
      <c r="D197" s="220"/>
      <c r="E197" s="220"/>
      <c r="F197" s="216"/>
      <c r="G197" s="216"/>
      <c r="H197" s="216"/>
      <c r="I197" s="220"/>
      <c r="J197" s="220"/>
      <c r="K197" s="360"/>
      <c r="L197" s="360"/>
      <c r="M197" s="220"/>
      <c r="N197" s="220"/>
      <c r="O197" s="220"/>
      <c r="P197" s="220"/>
      <c r="Q197" s="220"/>
      <c r="R197" s="220"/>
      <c r="S197" s="220"/>
      <c r="T197" s="218"/>
      <c r="U197" s="199"/>
      <c r="X197" s="217"/>
    </row>
    <row r="198" spans="1:21" ht="21">
      <c r="A198" s="195"/>
      <c r="M198" s="195"/>
      <c r="N198" s="195"/>
      <c r="O198" s="195"/>
      <c r="P198" s="195"/>
      <c r="Q198" s="195"/>
      <c r="R198" s="195"/>
      <c r="S198" s="195"/>
      <c r="T198" s="177"/>
      <c r="U198" s="199"/>
    </row>
    <row r="199" spans="1:20" s="60" customFormat="1" ht="21">
      <c r="A199" s="57"/>
      <c r="B199" s="57" t="s">
        <v>500</v>
      </c>
      <c r="C199" s="58"/>
      <c r="D199" s="58"/>
      <c r="F199" s="57"/>
      <c r="G199" s="57"/>
      <c r="H199" s="57" t="s">
        <v>501</v>
      </c>
      <c r="I199" s="57"/>
      <c r="J199" s="57"/>
      <c r="K199" s="57"/>
      <c r="L199" s="57"/>
      <c r="M199" s="61"/>
      <c r="N199" s="57"/>
      <c r="O199" s="57"/>
      <c r="P199" s="57" t="s">
        <v>502</v>
      </c>
      <c r="Q199" s="57"/>
      <c r="R199" s="57"/>
      <c r="S199" s="57"/>
      <c r="T199" s="57"/>
    </row>
    <row r="200" spans="1:21" s="60" customFormat="1" ht="21">
      <c r="A200" s="57"/>
      <c r="B200" s="57" t="s">
        <v>648</v>
      </c>
      <c r="C200" s="58"/>
      <c r="D200" s="58"/>
      <c r="F200" s="57"/>
      <c r="G200" s="57"/>
      <c r="H200" s="57" t="s">
        <v>649</v>
      </c>
      <c r="I200" s="57"/>
      <c r="J200" s="58"/>
      <c r="K200" s="58"/>
      <c r="L200" s="57"/>
      <c r="M200" s="61"/>
      <c r="N200" s="62"/>
      <c r="O200" s="62"/>
      <c r="P200" s="285" t="s">
        <v>650</v>
      </c>
      <c r="Q200" s="285"/>
      <c r="R200" s="285"/>
      <c r="S200" s="285"/>
      <c r="T200" s="285"/>
      <c r="U200" s="285"/>
    </row>
    <row r="201" spans="1:20" s="60" customFormat="1" ht="21">
      <c r="A201" s="57"/>
      <c r="B201" s="57" t="s">
        <v>651</v>
      </c>
      <c r="C201" s="58"/>
      <c r="D201" s="58"/>
      <c r="F201" s="57"/>
      <c r="G201" s="57"/>
      <c r="H201" s="57" t="s">
        <v>507</v>
      </c>
      <c r="I201" s="57"/>
      <c r="J201" s="58"/>
      <c r="K201" s="58"/>
      <c r="L201" s="57"/>
      <c r="M201" s="61"/>
      <c r="N201" s="57"/>
      <c r="O201" s="58"/>
      <c r="P201" s="57" t="s">
        <v>652</v>
      </c>
      <c r="Q201" s="58"/>
      <c r="R201" s="58"/>
      <c r="S201" s="57"/>
      <c r="T201" s="57"/>
    </row>
    <row r="202" spans="1:20" s="60" customFormat="1" ht="21">
      <c r="A202" s="57"/>
      <c r="B202" s="57" t="s">
        <v>509</v>
      </c>
      <c r="C202" s="58"/>
      <c r="D202" s="58"/>
      <c r="F202" s="57"/>
      <c r="G202" s="57"/>
      <c r="H202" s="57" t="s">
        <v>509</v>
      </c>
      <c r="I202" s="57"/>
      <c r="J202" s="58"/>
      <c r="K202" s="58"/>
      <c r="L202" s="57"/>
      <c r="M202" s="61"/>
      <c r="N202" s="57"/>
      <c r="O202" s="58"/>
      <c r="P202" s="57" t="s">
        <v>510</v>
      </c>
      <c r="Q202" s="58"/>
      <c r="R202" s="58"/>
      <c r="S202" s="57"/>
      <c r="T202" s="57"/>
    </row>
    <row r="203" spans="1:20" s="60" customFormat="1" ht="21">
      <c r="A203" s="57"/>
      <c r="B203" s="57"/>
      <c r="C203" s="57"/>
      <c r="D203" s="59"/>
      <c r="F203" s="57"/>
      <c r="G203" s="58"/>
      <c r="H203" s="58"/>
      <c r="I203" s="57"/>
      <c r="J203" s="61"/>
      <c r="K203" s="58"/>
      <c r="L203" s="57"/>
      <c r="M203" s="57"/>
      <c r="N203" s="58"/>
      <c r="O203" s="58"/>
      <c r="P203" s="57"/>
      <c r="Q203" s="57"/>
      <c r="T203" s="58"/>
    </row>
    <row r="204" ht="21">
      <c r="A204" s="195"/>
    </row>
    <row r="205" spans="1:21" ht="21">
      <c r="A205" s="264" t="s">
        <v>838</v>
      </c>
      <c r="B205" s="264"/>
      <c r="C205" s="264"/>
      <c r="D205" s="264"/>
      <c r="E205" s="264"/>
      <c r="F205" s="264"/>
      <c r="G205" s="264"/>
      <c r="H205" s="264"/>
      <c r="I205" s="264"/>
      <c r="J205" s="264"/>
      <c r="K205" s="264"/>
      <c r="L205" s="264"/>
      <c r="M205" s="264"/>
      <c r="N205" s="264"/>
      <c r="O205" s="264"/>
      <c r="P205" s="264"/>
      <c r="Q205" s="264"/>
      <c r="R205" s="264"/>
      <c r="S205" s="264"/>
      <c r="T205" s="264"/>
      <c r="U205" s="264"/>
    </row>
    <row r="206" spans="1:23" ht="21">
      <c r="A206" s="260" t="s">
        <v>191</v>
      </c>
      <c r="B206" s="291" t="s">
        <v>516</v>
      </c>
      <c r="C206" s="349" t="s">
        <v>1</v>
      </c>
      <c r="D206" s="284" t="s">
        <v>608</v>
      </c>
      <c r="E206" s="281"/>
      <c r="F206" s="282"/>
      <c r="G206" s="284" t="s">
        <v>4</v>
      </c>
      <c r="H206" s="282"/>
      <c r="I206" s="293" t="s">
        <v>517</v>
      </c>
      <c r="J206" s="294" t="s">
        <v>2</v>
      </c>
      <c r="K206" s="261" t="s">
        <v>11</v>
      </c>
      <c r="L206" s="284" t="s">
        <v>5</v>
      </c>
      <c r="M206" s="281"/>
      <c r="N206" s="281"/>
      <c r="O206" s="281"/>
      <c r="P206" s="281"/>
      <c r="Q206" s="281"/>
      <c r="R206" s="281"/>
      <c r="S206" s="282"/>
      <c r="T206" s="262" t="s">
        <v>7</v>
      </c>
      <c r="U206" s="263"/>
      <c r="V206" s="259" t="s">
        <v>183</v>
      </c>
      <c r="W206" s="189" t="s">
        <v>517</v>
      </c>
    </row>
    <row r="207" spans="1:22" ht="21">
      <c r="A207" s="260"/>
      <c r="B207" s="291"/>
      <c r="C207" s="351"/>
      <c r="D207" s="106">
        <v>2559</v>
      </c>
      <c r="E207" s="106">
        <v>2560</v>
      </c>
      <c r="F207" s="106">
        <v>2561</v>
      </c>
      <c r="G207" s="12">
        <v>2562</v>
      </c>
      <c r="H207" s="11" t="s">
        <v>13</v>
      </c>
      <c r="I207" s="293"/>
      <c r="J207" s="294"/>
      <c r="K207" s="261"/>
      <c r="L207" s="11" t="s">
        <v>6</v>
      </c>
      <c r="M207" s="11" t="s">
        <v>7</v>
      </c>
      <c r="N207" s="11" t="s">
        <v>8</v>
      </c>
      <c r="O207" s="11" t="s">
        <v>7</v>
      </c>
      <c r="P207" s="11" t="s">
        <v>9</v>
      </c>
      <c r="Q207" s="11" t="s">
        <v>7</v>
      </c>
      <c r="R207" s="11" t="s">
        <v>10</v>
      </c>
      <c r="S207" s="11" t="s">
        <v>7</v>
      </c>
      <c r="T207" s="107" t="s">
        <v>313</v>
      </c>
      <c r="U207" s="105" t="s">
        <v>314</v>
      </c>
      <c r="V207" s="259"/>
    </row>
    <row r="208" spans="1:23" ht="21">
      <c r="A208" s="11">
        <v>1</v>
      </c>
      <c r="B208" s="10" t="s">
        <v>990</v>
      </c>
      <c r="C208" s="8" t="s">
        <v>989</v>
      </c>
      <c r="D208" s="106">
        <v>0</v>
      </c>
      <c r="E208" s="106">
        <v>0</v>
      </c>
      <c r="F208" s="106">
        <v>0</v>
      </c>
      <c r="G208" s="12">
        <v>2</v>
      </c>
      <c r="H208" s="11">
        <v>0</v>
      </c>
      <c r="I208" s="12">
        <v>2</v>
      </c>
      <c r="J208" s="191">
        <v>30000</v>
      </c>
      <c r="K208" s="192">
        <f aca="true" t="shared" si="15" ref="K208:K213">I208*J208</f>
        <v>60000</v>
      </c>
      <c r="L208" s="12">
        <v>1</v>
      </c>
      <c r="M208" s="11"/>
      <c r="N208" s="12">
        <v>1</v>
      </c>
      <c r="O208" s="11"/>
      <c r="P208" s="12">
        <v>0</v>
      </c>
      <c r="Q208" s="11"/>
      <c r="R208" s="12">
        <v>0</v>
      </c>
      <c r="S208" s="11"/>
      <c r="T208" s="12"/>
      <c r="U208" s="113"/>
      <c r="V208" s="114">
        <f aca="true" t="shared" si="16" ref="V208:V213">(SUM(D208,E208,F208))/3</f>
        <v>0</v>
      </c>
      <c r="W208" s="193">
        <f aca="true" t="shared" si="17" ref="W208:W213">G208-H208</f>
        <v>2</v>
      </c>
    </row>
    <row r="209" spans="1:23" ht="21">
      <c r="A209" s="11">
        <v>2</v>
      </c>
      <c r="B209" s="10" t="s">
        <v>991</v>
      </c>
      <c r="C209" s="8" t="s">
        <v>989</v>
      </c>
      <c r="D209" s="106">
        <v>0</v>
      </c>
      <c r="E209" s="106">
        <v>2</v>
      </c>
      <c r="F209" s="106">
        <v>0</v>
      </c>
      <c r="G209" s="12">
        <v>3</v>
      </c>
      <c r="H209" s="11">
        <v>0</v>
      </c>
      <c r="I209" s="12">
        <v>3</v>
      </c>
      <c r="J209" s="191">
        <v>30000</v>
      </c>
      <c r="K209" s="192">
        <f t="shared" si="15"/>
        <v>90000</v>
      </c>
      <c r="L209" s="12">
        <v>1</v>
      </c>
      <c r="M209" s="11"/>
      <c r="N209" s="12">
        <v>1</v>
      </c>
      <c r="O209" s="11"/>
      <c r="P209" s="12">
        <v>0</v>
      </c>
      <c r="Q209" s="11"/>
      <c r="R209" s="12">
        <v>1</v>
      </c>
      <c r="S209" s="11"/>
      <c r="T209" s="12"/>
      <c r="U209" s="113"/>
      <c r="V209" s="114">
        <f t="shared" si="16"/>
        <v>0.6666666666666666</v>
      </c>
      <c r="W209" s="193">
        <f t="shared" si="17"/>
        <v>3</v>
      </c>
    </row>
    <row r="210" spans="1:23" ht="21">
      <c r="A210" s="11">
        <v>3</v>
      </c>
      <c r="B210" s="10" t="s">
        <v>992</v>
      </c>
      <c r="C210" s="8" t="s">
        <v>989</v>
      </c>
      <c r="D210" s="106">
        <v>0</v>
      </c>
      <c r="E210" s="106">
        <v>0</v>
      </c>
      <c r="F210" s="106">
        <v>0</v>
      </c>
      <c r="G210" s="12">
        <v>2</v>
      </c>
      <c r="H210" s="11">
        <v>0</v>
      </c>
      <c r="I210" s="12">
        <v>2</v>
      </c>
      <c r="J210" s="191">
        <v>27000</v>
      </c>
      <c r="K210" s="192">
        <f t="shared" si="15"/>
        <v>54000</v>
      </c>
      <c r="L210" s="12">
        <v>0</v>
      </c>
      <c r="M210" s="11"/>
      <c r="N210" s="12">
        <v>1</v>
      </c>
      <c r="O210" s="11"/>
      <c r="P210" s="12">
        <v>0</v>
      </c>
      <c r="Q210" s="11"/>
      <c r="R210" s="12">
        <v>1</v>
      </c>
      <c r="S210" s="11"/>
      <c r="T210" s="112"/>
      <c r="U210" s="113"/>
      <c r="V210" s="114">
        <f t="shared" si="16"/>
        <v>0</v>
      </c>
      <c r="W210" s="193">
        <f t="shared" si="17"/>
        <v>2</v>
      </c>
    </row>
    <row r="211" spans="1:23" ht="21">
      <c r="A211" s="11">
        <v>4</v>
      </c>
      <c r="B211" s="10" t="s">
        <v>993</v>
      </c>
      <c r="C211" s="8" t="s">
        <v>984</v>
      </c>
      <c r="D211" s="106">
        <v>2300</v>
      </c>
      <c r="E211" s="106">
        <v>2400</v>
      </c>
      <c r="F211" s="106">
        <v>2580</v>
      </c>
      <c r="G211" s="12">
        <v>2500</v>
      </c>
      <c r="H211" s="11">
        <v>0</v>
      </c>
      <c r="I211" s="12">
        <v>2500</v>
      </c>
      <c r="J211" s="10">
        <v>130</v>
      </c>
      <c r="K211" s="192">
        <f t="shared" si="15"/>
        <v>325000</v>
      </c>
      <c r="L211" s="12">
        <v>920</v>
      </c>
      <c r="M211" s="11"/>
      <c r="N211" s="12">
        <v>920</v>
      </c>
      <c r="O211" s="11"/>
      <c r="P211" s="12">
        <v>920</v>
      </c>
      <c r="Q211" s="11"/>
      <c r="R211" s="12">
        <v>920</v>
      </c>
      <c r="S211" s="11"/>
      <c r="T211" s="12"/>
      <c r="U211" s="113"/>
      <c r="V211" s="114">
        <f t="shared" si="16"/>
        <v>2426.6666666666665</v>
      </c>
      <c r="W211" s="193">
        <f t="shared" si="17"/>
        <v>2500</v>
      </c>
    </row>
    <row r="212" spans="1:23" ht="21">
      <c r="A212" s="11">
        <v>5</v>
      </c>
      <c r="B212" s="10" t="s">
        <v>994</v>
      </c>
      <c r="C212" s="8" t="s">
        <v>984</v>
      </c>
      <c r="D212" s="106">
        <v>350</v>
      </c>
      <c r="E212" s="106">
        <v>350</v>
      </c>
      <c r="F212" s="106">
        <v>400</v>
      </c>
      <c r="G212" s="12">
        <v>400</v>
      </c>
      <c r="H212" s="11">
        <v>0</v>
      </c>
      <c r="I212" s="12">
        <v>400</v>
      </c>
      <c r="J212" s="10">
        <v>80</v>
      </c>
      <c r="K212" s="192">
        <f t="shared" si="15"/>
        <v>32000</v>
      </c>
      <c r="L212" s="12">
        <v>67</v>
      </c>
      <c r="M212" s="11"/>
      <c r="N212" s="12">
        <v>67</v>
      </c>
      <c r="O212" s="11"/>
      <c r="P212" s="12">
        <v>66</v>
      </c>
      <c r="Q212" s="11"/>
      <c r="R212" s="12">
        <v>65</v>
      </c>
      <c r="S212" s="11"/>
      <c r="T212" s="12"/>
      <c r="U212" s="113"/>
      <c r="V212" s="114">
        <f t="shared" si="16"/>
        <v>366.6666666666667</v>
      </c>
      <c r="W212" s="193">
        <f t="shared" si="17"/>
        <v>400</v>
      </c>
    </row>
    <row r="213" spans="1:23" ht="21">
      <c r="A213" s="11">
        <v>6</v>
      </c>
      <c r="B213" s="357" t="s">
        <v>995</v>
      </c>
      <c r="C213" s="8" t="s">
        <v>984</v>
      </c>
      <c r="D213" s="106">
        <v>0</v>
      </c>
      <c r="E213" s="106">
        <v>0</v>
      </c>
      <c r="F213" s="106">
        <v>0</v>
      </c>
      <c r="G213" s="12">
        <v>10</v>
      </c>
      <c r="H213" s="11">
        <v>0</v>
      </c>
      <c r="I213" s="12">
        <v>10</v>
      </c>
      <c r="J213" s="191">
        <v>4330</v>
      </c>
      <c r="K213" s="192">
        <f t="shared" si="15"/>
        <v>43300</v>
      </c>
      <c r="L213" s="12">
        <v>5</v>
      </c>
      <c r="M213" s="11"/>
      <c r="N213" s="12">
        <v>5</v>
      </c>
      <c r="O213" s="11"/>
      <c r="P213" s="12">
        <v>5</v>
      </c>
      <c r="Q213" s="11"/>
      <c r="R213" s="12">
        <v>0</v>
      </c>
      <c r="S213" s="11"/>
      <c r="T213" s="12"/>
      <c r="U213" s="113"/>
      <c r="V213" s="114">
        <f t="shared" si="16"/>
        <v>0</v>
      </c>
      <c r="W213" s="193">
        <f t="shared" si="17"/>
        <v>10</v>
      </c>
    </row>
    <row r="214" spans="1:23" ht="21">
      <c r="A214" s="11"/>
      <c r="B214" s="10"/>
      <c r="C214" s="8"/>
      <c r="D214" s="106"/>
      <c r="E214" s="106"/>
      <c r="F214" s="106"/>
      <c r="G214" s="12"/>
      <c r="H214" s="11"/>
      <c r="I214" s="12"/>
      <c r="J214" s="191"/>
      <c r="K214" s="352"/>
      <c r="L214" s="12"/>
      <c r="M214" s="11"/>
      <c r="N214" s="12"/>
      <c r="O214" s="11"/>
      <c r="P214" s="12"/>
      <c r="Q214" s="11"/>
      <c r="R214" s="12"/>
      <c r="S214" s="11"/>
      <c r="T214" s="12"/>
      <c r="U214" s="113"/>
      <c r="V214" s="114"/>
      <c r="W214" s="193"/>
    </row>
    <row r="215" spans="1:23" ht="21">
      <c r="A215" s="11"/>
      <c r="B215" s="10"/>
      <c r="C215" s="8"/>
      <c r="D215" s="106"/>
      <c r="E215" s="106"/>
      <c r="F215" s="106"/>
      <c r="G215" s="12"/>
      <c r="H215" s="11"/>
      <c r="I215" s="12"/>
      <c r="J215" s="10"/>
      <c r="K215" s="192"/>
      <c r="L215" s="12"/>
      <c r="M215" s="11"/>
      <c r="N215" s="12"/>
      <c r="O215" s="11"/>
      <c r="P215" s="12"/>
      <c r="Q215" s="11"/>
      <c r="R215" s="12"/>
      <c r="S215" s="11"/>
      <c r="T215" s="12"/>
      <c r="U215" s="113"/>
      <c r="V215" s="114"/>
      <c r="W215" s="193"/>
    </row>
    <row r="216" spans="2:23" ht="21">
      <c r="B216" s="10"/>
      <c r="C216" s="8"/>
      <c r="D216" s="106"/>
      <c r="E216" s="106"/>
      <c r="F216" s="106"/>
      <c r="G216" s="12"/>
      <c r="H216" s="11"/>
      <c r="I216" s="12"/>
      <c r="J216" s="191"/>
      <c r="K216" s="352"/>
      <c r="L216" s="12"/>
      <c r="M216" s="11"/>
      <c r="N216" s="12"/>
      <c r="O216" s="11"/>
      <c r="P216" s="12"/>
      <c r="Q216" s="11"/>
      <c r="R216" s="12"/>
      <c r="S216" s="11"/>
      <c r="T216" s="12"/>
      <c r="U216" s="113"/>
      <c r="V216" s="114"/>
      <c r="W216" s="193"/>
    </row>
    <row r="217" spans="2:23" ht="21">
      <c r="B217" s="10"/>
      <c r="C217" s="8"/>
      <c r="D217" s="106"/>
      <c r="E217" s="106"/>
      <c r="F217" s="106"/>
      <c r="G217" s="12"/>
      <c r="H217" s="11"/>
      <c r="I217" s="12"/>
      <c r="J217" s="191"/>
      <c r="K217" s="352"/>
      <c r="L217" s="12"/>
      <c r="M217" s="11"/>
      <c r="N217" s="12"/>
      <c r="O217" s="11"/>
      <c r="P217" s="12"/>
      <c r="Q217" s="11"/>
      <c r="R217" s="12"/>
      <c r="S217" s="11"/>
      <c r="T217" s="12"/>
      <c r="U217" s="113"/>
      <c r="V217" s="114">
        <f aca="true" t="shared" si="18" ref="V217:V223">(SUM(D217,E217,F217))/3</f>
        <v>0</v>
      </c>
      <c r="W217" s="193">
        <f aca="true" t="shared" si="19" ref="W217:W223">G217-H217</f>
        <v>0</v>
      </c>
    </row>
    <row r="218" spans="2:23" ht="21">
      <c r="B218" s="10"/>
      <c r="C218" s="8"/>
      <c r="D218" s="106"/>
      <c r="E218" s="106"/>
      <c r="F218" s="106"/>
      <c r="G218" s="12"/>
      <c r="H218" s="11"/>
      <c r="I218" s="12"/>
      <c r="J218" s="191"/>
      <c r="K218" s="192"/>
      <c r="L218" s="12"/>
      <c r="M218" s="11"/>
      <c r="N218" s="12"/>
      <c r="O218" s="11"/>
      <c r="P218" s="12"/>
      <c r="Q218" s="11"/>
      <c r="R218" s="12"/>
      <c r="S218" s="11"/>
      <c r="T218" s="12"/>
      <c r="U218" s="113"/>
      <c r="V218" s="114">
        <f t="shared" si="18"/>
        <v>0</v>
      </c>
      <c r="W218" s="193">
        <f t="shared" si="19"/>
        <v>0</v>
      </c>
    </row>
    <row r="219" spans="2:23" ht="21">
      <c r="B219" s="10"/>
      <c r="C219" s="8"/>
      <c r="D219" s="106"/>
      <c r="E219" s="12"/>
      <c r="F219" s="106"/>
      <c r="G219" s="12"/>
      <c r="H219" s="11"/>
      <c r="I219" s="12"/>
      <c r="J219" s="191"/>
      <c r="K219" s="352"/>
      <c r="L219" s="12"/>
      <c r="M219" s="11"/>
      <c r="N219" s="12"/>
      <c r="O219" s="11"/>
      <c r="P219" s="12"/>
      <c r="Q219" s="11"/>
      <c r="R219" s="12"/>
      <c r="S219" s="11"/>
      <c r="T219" s="12"/>
      <c r="U219" s="113"/>
      <c r="V219" s="114">
        <f t="shared" si="18"/>
        <v>0</v>
      </c>
      <c r="W219" s="193">
        <f t="shared" si="19"/>
        <v>0</v>
      </c>
    </row>
    <row r="220" spans="2:23" ht="21">
      <c r="B220" s="10"/>
      <c r="C220" s="8"/>
      <c r="D220" s="106"/>
      <c r="E220" s="12"/>
      <c r="F220" s="106"/>
      <c r="G220" s="12"/>
      <c r="H220" s="11"/>
      <c r="I220" s="12"/>
      <c r="J220" s="191"/>
      <c r="K220" s="352"/>
      <c r="L220" s="12"/>
      <c r="M220" s="11"/>
      <c r="N220" s="12"/>
      <c r="O220" s="11"/>
      <c r="P220" s="12"/>
      <c r="Q220" s="11"/>
      <c r="R220" s="12"/>
      <c r="S220" s="11"/>
      <c r="T220" s="12"/>
      <c r="U220" s="113"/>
      <c r="V220" s="114">
        <f t="shared" si="18"/>
        <v>0</v>
      </c>
      <c r="W220" s="193">
        <f t="shared" si="19"/>
        <v>0</v>
      </c>
    </row>
    <row r="221" spans="2:23" ht="21">
      <c r="B221" s="10"/>
      <c r="C221" s="8"/>
      <c r="D221" s="106"/>
      <c r="E221" s="12"/>
      <c r="F221" s="106"/>
      <c r="G221" s="12"/>
      <c r="H221" s="11"/>
      <c r="I221" s="12"/>
      <c r="J221" s="191"/>
      <c r="K221" s="352"/>
      <c r="L221" s="12"/>
      <c r="M221" s="11"/>
      <c r="N221" s="12"/>
      <c r="O221" s="11"/>
      <c r="P221" s="12"/>
      <c r="Q221" s="11"/>
      <c r="R221" s="12"/>
      <c r="S221" s="11"/>
      <c r="T221" s="12"/>
      <c r="U221" s="113"/>
      <c r="V221" s="114">
        <f t="shared" si="18"/>
        <v>0</v>
      </c>
      <c r="W221" s="193">
        <f t="shared" si="19"/>
        <v>0</v>
      </c>
    </row>
    <row r="222" spans="2:23" ht="21">
      <c r="B222" s="10"/>
      <c r="C222" s="8"/>
      <c r="D222" s="106"/>
      <c r="E222" s="106"/>
      <c r="F222" s="106"/>
      <c r="G222" s="12"/>
      <c r="H222" s="11"/>
      <c r="I222" s="12"/>
      <c r="J222" s="191"/>
      <c r="K222" s="352"/>
      <c r="L222" s="12"/>
      <c r="M222" s="11"/>
      <c r="N222" s="12"/>
      <c r="O222" s="11"/>
      <c r="P222" s="12"/>
      <c r="Q222" s="11"/>
      <c r="R222" s="12"/>
      <c r="S222" s="11"/>
      <c r="T222" s="12"/>
      <c r="U222" s="113"/>
      <c r="V222" s="114">
        <f t="shared" si="18"/>
        <v>0</v>
      </c>
      <c r="W222" s="193">
        <f t="shared" si="19"/>
        <v>0</v>
      </c>
    </row>
    <row r="223" spans="2:23" ht="21">
      <c r="B223" s="10"/>
      <c r="C223" s="8"/>
      <c r="D223" s="106"/>
      <c r="E223" s="106"/>
      <c r="F223" s="106"/>
      <c r="G223" s="12"/>
      <c r="H223" s="11"/>
      <c r="I223" s="12"/>
      <c r="J223" s="191"/>
      <c r="K223" s="352"/>
      <c r="L223" s="12"/>
      <c r="M223" s="11"/>
      <c r="N223" s="12"/>
      <c r="O223" s="11"/>
      <c r="P223" s="12"/>
      <c r="Q223" s="11"/>
      <c r="R223" s="12"/>
      <c r="S223" s="11"/>
      <c r="T223" s="12"/>
      <c r="U223" s="113"/>
      <c r="V223" s="114">
        <f t="shared" si="18"/>
        <v>0</v>
      </c>
      <c r="W223" s="193">
        <f t="shared" si="19"/>
        <v>0</v>
      </c>
    </row>
    <row r="224" spans="2:23" ht="21">
      <c r="B224" s="10"/>
      <c r="C224" s="8"/>
      <c r="D224" s="106"/>
      <c r="E224" s="106"/>
      <c r="F224" s="106"/>
      <c r="G224" s="12"/>
      <c r="H224" s="11"/>
      <c r="I224" s="12"/>
      <c r="J224" s="191"/>
      <c r="K224" s="352"/>
      <c r="L224" s="12"/>
      <c r="M224" s="11"/>
      <c r="N224" s="12"/>
      <c r="O224" s="11"/>
      <c r="P224" s="12"/>
      <c r="Q224" s="11"/>
      <c r="R224" s="12"/>
      <c r="S224" s="11"/>
      <c r="T224" s="12"/>
      <c r="U224" s="113"/>
      <c r="V224" s="114"/>
      <c r="W224" s="200"/>
    </row>
    <row r="225" spans="1:23" s="116" customFormat="1" ht="21">
      <c r="A225" s="195"/>
      <c r="B225" s="353"/>
      <c r="C225" s="353"/>
      <c r="D225" s="197"/>
      <c r="E225" s="197"/>
      <c r="F225" s="197"/>
      <c r="G225" s="177"/>
      <c r="H225" s="196"/>
      <c r="I225" s="177"/>
      <c r="J225" s="198"/>
      <c r="K225" s="352">
        <f>SUM(K208:K224)</f>
        <v>604300</v>
      </c>
      <c r="L225" s="177"/>
      <c r="M225" s="196"/>
      <c r="N225" s="177"/>
      <c r="O225" s="196"/>
      <c r="P225" s="177"/>
      <c r="Q225" s="196"/>
      <c r="R225" s="177"/>
      <c r="S225" s="196"/>
      <c r="T225" s="177"/>
      <c r="U225" s="199"/>
      <c r="V225" s="114"/>
      <c r="W225" s="200"/>
    </row>
    <row r="226" spans="1:20" s="60" customFormat="1" ht="21">
      <c r="A226" s="57"/>
      <c r="B226" s="57"/>
      <c r="C226" s="58"/>
      <c r="D226" s="58"/>
      <c r="F226" s="57"/>
      <c r="G226" s="57"/>
      <c r="H226" s="57"/>
      <c r="I226" s="57"/>
      <c r="J226" s="57"/>
      <c r="K226" s="57"/>
      <c r="L226" s="57"/>
      <c r="M226" s="61"/>
      <c r="N226" s="57"/>
      <c r="O226" s="57"/>
      <c r="P226" s="57"/>
      <c r="Q226" s="57"/>
      <c r="R226" s="57"/>
      <c r="S226" s="57"/>
      <c r="T226" s="57"/>
    </row>
    <row r="227" spans="1:20" s="60" customFormat="1" ht="21">
      <c r="A227" s="57"/>
      <c r="B227" s="57" t="s">
        <v>500</v>
      </c>
      <c r="C227" s="58"/>
      <c r="D227" s="58"/>
      <c r="F227" s="57"/>
      <c r="G227" s="57"/>
      <c r="H227" s="57" t="s">
        <v>501</v>
      </c>
      <c r="I227" s="57"/>
      <c r="J227" s="57"/>
      <c r="K227" s="57"/>
      <c r="L227" s="57"/>
      <c r="M227" s="61"/>
      <c r="N227" s="57"/>
      <c r="O227" s="57"/>
      <c r="P227" s="57" t="s">
        <v>502</v>
      </c>
      <c r="Q227" s="57"/>
      <c r="R227" s="57"/>
      <c r="S227" s="57"/>
      <c r="T227" s="57"/>
    </row>
    <row r="228" spans="1:21" s="60" customFormat="1" ht="21">
      <c r="A228" s="57"/>
      <c r="B228" s="57" t="s">
        <v>648</v>
      </c>
      <c r="C228" s="58"/>
      <c r="D228" s="58"/>
      <c r="F228" s="57"/>
      <c r="G228" s="57"/>
      <c r="H228" s="57" t="s">
        <v>649</v>
      </c>
      <c r="I228" s="57"/>
      <c r="J228" s="58"/>
      <c r="K228" s="58"/>
      <c r="L228" s="57"/>
      <c r="M228" s="61"/>
      <c r="N228" s="62"/>
      <c r="O228" s="62"/>
      <c r="P228" s="285" t="s">
        <v>650</v>
      </c>
      <c r="Q228" s="285"/>
      <c r="R228" s="285"/>
      <c r="S228" s="285"/>
      <c r="T228" s="285"/>
      <c r="U228" s="285"/>
    </row>
    <row r="229" spans="1:20" s="60" customFormat="1" ht="21">
      <c r="A229" s="57"/>
      <c r="B229" s="57" t="s">
        <v>651</v>
      </c>
      <c r="C229" s="58"/>
      <c r="D229" s="58"/>
      <c r="F229" s="57"/>
      <c r="G229" s="57"/>
      <c r="H229" s="57" t="s">
        <v>507</v>
      </c>
      <c r="I229" s="57"/>
      <c r="J229" s="58"/>
      <c r="K229" s="58"/>
      <c r="L229" s="57"/>
      <c r="M229" s="61"/>
      <c r="N229" s="57"/>
      <c r="O229" s="58"/>
      <c r="P229" s="57" t="s">
        <v>652</v>
      </c>
      <c r="Q229" s="58"/>
      <c r="R229" s="58"/>
      <c r="S229" s="57"/>
      <c r="T229" s="57"/>
    </row>
    <row r="230" spans="1:20" s="60" customFormat="1" ht="21">
      <c r="A230" s="57"/>
      <c r="B230" s="57" t="s">
        <v>509</v>
      </c>
      <c r="C230" s="58"/>
      <c r="D230" s="58"/>
      <c r="F230" s="57"/>
      <c r="G230" s="57"/>
      <c r="H230" s="57" t="s">
        <v>509</v>
      </c>
      <c r="I230" s="57"/>
      <c r="J230" s="58"/>
      <c r="K230" s="58"/>
      <c r="L230" s="57"/>
      <c r="M230" s="61"/>
      <c r="N230" s="57"/>
      <c r="O230" s="58"/>
      <c r="P230" s="57" t="s">
        <v>510</v>
      </c>
      <c r="Q230" s="58"/>
      <c r="R230" s="58"/>
      <c r="S230" s="57"/>
      <c r="T230" s="57"/>
    </row>
    <row r="231" ht="21">
      <c r="A231" s="195"/>
    </row>
    <row r="232" ht="21">
      <c r="A232" s="195"/>
    </row>
    <row r="233" ht="21">
      <c r="A233" s="195"/>
    </row>
    <row r="234" ht="21">
      <c r="A234" s="195"/>
    </row>
    <row r="235" ht="21">
      <c r="A235" s="195"/>
    </row>
    <row r="236" ht="21">
      <c r="A236" s="195"/>
    </row>
    <row r="237" ht="21">
      <c r="A237" s="195"/>
    </row>
    <row r="238" ht="21">
      <c r="A238" s="195"/>
    </row>
    <row r="239" ht="21">
      <c r="A239" s="195"/>
    </row>
    <row r="240" ht="21">
      <c r="A240" s="195"/>
    </row>
    <row r="241" ht="21">
      <c r="A241" s="195"/>
    </row>
    <row r="242" ht="21">
      <c r="A242" s="195"/>
    </row>
    <row r="243" ht="21">
      <c r="A243" s="225"/>
    </row>
  </sheetData>
  <sheetProtection/>
  <mergeCells count="76">
    <mergeCell ref="L206:S206"/>
    <mergeCell ref="T206:U206"/>
    <mergeCell ref="V206:V207"/>
    <mergeCell ref="P228:U228"/>
    <mergeCell ref="P200:U200"/>
    <mergeCell ref="A205:U205"/>
    <mergeCell ref="A206:A207"/>
    <mergeCell ref="B206:B207"/>
    <mergeCell ref="C206:C207"/>
    <mergeCell ref="D206:F206"/>
    <mergeCell ref="G206:H206"/>
    <mergeCell ref="I206:I207"/>
    <mergeCell ref="J206:J207"/>
    <mergeCell ref="K206:K207"/>
    <mergeCell ref="K165:K166"/>
    <mergeCell ref="L165:S165"/>
    <mergeCell ref="T165:U165"/>
    <mergeCell ref="V165:V166"/>
    <mergeCell ref="D195:J195"/>
    <mergeCell ref="M195:S195"/>
    <mergeCell ref="T124:U124"/>
    <mergeCell ref="V124:V125"/>
    <mergeCell ref="P162:U162"/>
    <mergeCell ref="A165:A166"/>
    <mergeCell ref="B165:B166"/>
    <mergeCell ref="C165:C166"/>
    <mergeCell ref="D165:F165"/>
    <mergeCell ref="G165:H165"/>
    <mergeCell ref="I165:I166"/>
    <mergeCell ref="J165:J166"/>
    <mergeCell ref="P121:U121"/>
    <mergeCell ref="A124:A125"/>
    <mergeCell ref="B124:B125"/>
    <mergeCell ref="C124:C125"/>
    <mergeCell ref="D124:F124"/>
    <mergeCell ref="G124:H124"/>
    <mergeCell ref="I124:I125"/>
    <mergeCell ref="J124:J125"/>
    <mergeCell ref="K124:K125"/>
    <mergeCell ref="L124:S124"/>
    <mergeCell ref="I83:I84"/>
    <mergeCell ref="J83:J84"/>
    <mergeCell ref="K83:K84"/>
    <mergeCell ref="L83:S83"/>
    <mergeCell ref="T83:U83"/>
    <mergeCell ref="V83:V84"/>
    <mergeCell ref="K42:K43"/>
    <mergeCell ref="L42:S42"/>
    <mergeCell ref="T42:U42"/>
    <mergeCell ref="V42:V43"/>
    <mergeCell ref="P80:U80"/>
    <mergeCell ref="A83:A84"/>
    <mergeCell ref="B83:B84"/>
    <mergeCell ref="C83:C84"/>
    <mergeCell ref="D83:F83"/>
    <mergeCell ref="G83:H83"/>
    <mergeCell ref="T2:U2"/>
    <mergeCell ref="V2:V3"/>
    <mergeCell ref="P39:U39"/>
    <mergeCell ref="A42:A43"/>
    <mergeCell ref="B42:B43"/>
    <mergeCell ref="C42:C43"/>
    <mergeCell ref="D42:F42"/>
    <mergeCell ref="G42:H42"/>
    <mergeCell ref="I42:I43"/>
    <mergeCell ref="J42:J43"/>
    <mergeCell ref="B1:V1"/>
    <mergeCell ref="A2:A3"/>
    <mergeCell ref="B2:B3"/>
    <mergeCell ref="C2:C3"/>
    <mergeCell ref="D2:F2"/>
    <mergeCell ref="G2:H2"/>
    <mergeCell ref="I2:I3"/>
    <mergeCell ref="J2:J3"/>
    <mergeCell ref="K2:K3"/>
    <mergeCell ref="L2:S2"/>
  </mergeCells>
  <printOptions/>
  <pageMargins left="0.11811023622047245" right="0" top="0.5511811023622047" bottom="0"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for Home Used Only</dc:creator>
  <cp:keywords/>
  <dc:description/>
  <cp:lastModifiedBy>siwaporn</cp:lastModifiedBy>
  <cp:lastPrinted>2018-11-16T07:48:13Z</cp:lastPrinted>
  <dcterms:created xsi:type="dcterms:W3CDTF">2007-10-05T01:15:06Z</dcterms:created>
  <dcterms:modified xsi:type="dcterms:W3CDTF">2019-01-16T04:31:36Z</dcterms:modified>
  <cp:category/>
  <cp:version/>
  <cp:contentType/>
  <cp:contentStatus/>
</cp:coreProperties>
</file>